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040" windowHeight="9060"/>
  </bookViews>
  <sheets>
    <sheet name="SAŽETAK" sheetId="1" r:id="rId1"/>
    <sheet name=" Račun prihoda i rashoda" sheetId="3" r:id="rId2"/>
    <sheet name="Rashodi prema funkcijskoj kl" sheetId="5" r:id="rId3"/>
    <sheet name="Račun financiranja" sheetId="6" r:id="rId4"/>
    <sheet name="POSEBNI DIO" sheetId="7" r:id="rId5"/>
    <sheet name="List2" sheetId="2" r:id="rId6"/>
  </sheets>
  <definedNames>
    <definedName name="_xlnm.Print_Area" localSheetId="1">' Račun prihoda i rashoda'!$A$1:$I$75</definedName>
    <definedName name="_xlnm.Print_Area" localSheetId="4">'POSEBNI DIO'!$A$1:$I$198</definedName>
    <definedName name="_xlnm.Print_Area" localSheetId="0">SAŽETAK!$A$1:$J$37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1" l="1"/>
  <c r="I131" i="7"/>
  <c r="I124" i="7"/>
  <c r="H116" i="7"/>
  <c r="E40" i="3" l="1"/>
  <c r="E55" i="3"/>
  <c r="G9" i="7" l="1"/>
  <c r="G28" i="7"/>
  <c r="H63" i="7" l="1"/>
  <c r="I63" i="7"/>
  <c r="I193" i="7"/>
  <c r="I177" i="7" s="1"/>
  <c r="I176" i="7" s="1"/>
  <c r="H193" i="7"/>
  <c r="H177" i="7" s="1"/>
  <c r="H176" i="7" s="1"/>
  <c r="H162" i="7"/>
  <c r="I162" i="7"/>
  <c r="I150" i="7"/>
  <c r="H150" i="7"/>
  <c r="H145" i="7"/>
  <c r="H140" i="7" s="1"/>
  <c r="I145" i="7"/>
  <c r="I140" i="7" s="1"/>
  <c r="G160" i="7"/>
  <c r="G142" i="7"/>
  <c r="G140" i="7" s="1"/>
  <c r="G145" i="7"/>
  <c r="G194" i="7"/>
  <c r="G68" i="7"/>
  <c r="G73" i="7"/>
  <c r="F73" i="7"/>
  <c r="G61" i="7"/>
  <c r="G150" i="7"/>
  <c r="G152" i="7"/>
  <c r="G179" i="7"/>
  <c r="G178" i="7"/>
  <c r="F188" i="7" l="1"/>
  <c r="F182" i="7"/>
  <c r="F194" i="7"/>
  <c r="F193" i="7" s="1"/>
  <c r="F189" i="7"/>
  <c r="E189" i="7" s="1"/>
  <c r="F158" i="7"/>
  <c r="F160" i="7"/>
  <c r="F150" i="7"/>
  <c r="F152" i="7"/>
  <c r="F145" i="7"/>
  <c r="F114" i="7"/>
  <c r="F110" i="7"/>
  <c r="F102" i="7"/>
  <c r="F106" i="7"/>
  <c r="F68" i="7"/>
  <c r="F28" i="7"/>
  <c r="F89" i="7"/>
  <c r="F88" i="7" s="1"/>
  <c r="E89" i="7"/>
  <c r="E88" i="7" s="1"/>
  <c r="E182" i="7"/>
  <c r="E194" i="7"/>
  <c r="E193" i="7"/>
  <c r="G193" i="7"/>
  <c r="E183" i="7"/>
  <c r="E160" i="7"/>
  <c r="E158" i="7"/>
  <c r="E156" i="7"/>
  <c r="E148" i="7"/>
  <c r="E145" i="7"/>
  <c r="E106" i="7"/>
  <c r="E102" i="7"/>
  <c r="E98" i="7"/>
  <c r="E94" i="7"/>
  <c r="E82" i="7"/>
  <c r="E85" i="7"/>
  <c r="E75" i="7"/>
  <c r="E68" i="7"/>
  <c r="E73" i="7"/>
  <c r="E32" i="7"/>
  <c r="E31" i="7"/>
  <c r="E28" i="7"/>
  <c r="F108" i="7" l="1"/>
  <c r="E100" i="7"/>
  <c r="F100" i="7"/>
  <c r="E92" i="7"/>
  <c r="F187" i="7"/>
  <c r="E81" i="7"/>
  <c r="E67" i="7"/>
  <c r="E26" i="3"/>
  <c r="E20" i="3"/>
  <c r="G122" i="7"/>
  <c r="G118" i="7"/>
  <c r="F116" i="7"/>
  <c r="I20" i="3"/>
  <c r="H20" i="3"/>
  <c r="G26" i="3"/>
  <c r="H26" i="3"/>
  <c r="I26" i="3"/>
  <c r="H24" i="3"/>
  <c r="I24" i="3"/>
  <c r="G24" i="3"/>
  <c r="G20" i="3"/>
  <c r="F26" i="3"/>
  <c r="F24" i="3"/>
  <c r="G116" i="7" l="1"/>
  <c r="E24" i="3"/>
  <c r="E11" i="3"/>
  <c r="E10" i="3" s="1"/>
  <c r="E63" i="3"/>
  <c r="F63" i="3"/>
  <c r="E179" i="7"/>
  <c r="E154" i="7"/>
  <c r="E16" i="7"/>
  <c r="E11" i="7"/>
  <c r="E178" i="7"/>
  <c r="E177" i="7" s="1"/>
  <c r="E176" i="7" s="1"/>
  <c r="E150" i="7"/>
  <c r="E152" i="7"/>
  <c r="E142" i="7"/>
  <c r="E140" i="7" s="1"/>
  <c r="E162" i="7" l="1"/>
  <c r="E45" i="3"/>
  <c r="E41" i="3"/>
  <c r="E9" i="7"/>
  <c r="E64" i="7"/>
  <c r="E63" i="7" s="1"/>
  <c r="E38" i="7"/>
  <c r="E61" i="7"/>
  <c r="E70" i="3" l="1"/>
  <c r="E37" i="7"/>
  <c r="E8" i="7" s="1"/>
  <c r="E7" i="7" s="1"/>
  <c r="I63" i="3"/>
  <c r="I62" i="3" s="1"/>
  <c r="I55" i="3"/>
  <c r="I45" i="3"/>
  <c r="I41" i="3"/>
  <c r="H63" i="3"/>
  <c r="H62" i="3" s="1"/>
  <c r="H41" i="3"/>
  <c r="H45" i="3"/>
  <c r="H55" i="3"/>
  <c r="I11" i="3"/>
  <c r="I10" i="3" s="1"/>
  <c r="H11" i="3"/>
  <c r="H10" i="3" s="1"/>
  <c r="G11" i="3"/>
  <c r="G10" i="3" s="1"/>
  <c r="F156" i="7"/>
  <c r="F142" i="7"/>
  <c r="F140" i="7" s="1"/>
  <c r="F67" i="7"/>
  <c r="F23" i="3"/>
  <c r="F20" i="3" s="1"/>
  <c r="I40" i="3" l="1"/>
  <c r="I70" i="3" s="1"/>
  <c r="E6" i="7"/>
  <c r="H40" i="3"/>
  <c r="H70" i="3" s="1"/>
  <c r="F11" i="3"/>
  <c r="F10" i="3" s="1"/>
  <c r="G55" i="3"/>
  <c r="G63" i="3"/>
  <c r="G62" i="3" s="1"/>
  <c r="G45" i="3"/>
  <c r="G41" i="3"/>
  <c r="G40" i="3" s="1"/>
  <c r="F154" i="7"/>
  <c r="G158" i="7"/>
  <c r="F164" i="7"/>
  <c r="F162" i="7" s="1"/>
  <c r="F62" i="3"/>
  <c r="F45" i="3"/>
  <c r="F41" i="3"/>
  <c r="F40" i="3" l="1"/>
  <c r="F70" i="3" s="1"/>
  <c r="G70" i="3"/>
  <c r="G114" i="7"/>
  <c r="F179" i="7"/>
  <c r="I81" i="7"/>
  <c r="H81" i="7"/>
  <c r="G85" i="7"/>
  <c r="G82" i="7"/>
  <c r="I37" i="7"/>
  <c r="H37" i="7"/>
  <c r="I9" i="7"/>
  <c r="I8" i="7" s="1"/>
  <c r="I7" i="7" s="1"/>
  <c r="H9" i="7"/>
  <c r="H8" i="7" s="1"/>
  <c r="H7" i="7" s="1"/>
  <c r="F81" i="7"/>
  <c r="G188" i="7"/>
  <c r="G177" i="7" s="1"/>
  <c r="G176" i="7" s="1"/>
  <c r="F178" i="7"/>
  <c r="F177" i="7" s="1"/>
  <c r="F176" i="7" s="1"/>
  <c r="G110" i="7"/>
  <c r="G16" i="7"/>
  <c r="G164" i="7" l="1"/>
  <c r="G162" i="7" s="1"/>
  <c r="G108" i="7"/>
  <c r="I6" i="7"/>
  <c r="G81" i="7"/>
  <c r="G187" i="7"/>
  <c r="F75" i="7"/>
  <c r="G75" i="7" s="1"/>
  <c r="G67" i="7"/>
  <c r="G31" i="7"/>
  <c r="F31" i="7"/>
  <c r="F32" i="7"/>
  <c r="G32" i="7"/>
  <c r="F38" i="7"/>
  <c r="G171" i="7"/>
  <c r="G38" i="7"/>
  <c r="G37" i="7" s="1"/>
  <c r="G64" i="7"/>
  <c r="G63" i="7" s="1"/>
  <c r="G11" i="7"/>
  <c r="G76" i="7" l="1"/>
  <c r="H6" i="7"/>
  <c r="G8" i="7"/>
  <c r="G7" i="7" s="1"/>
  <c r="G6" i="7" s="1"/>
  <c r="F76" i="7" l="1"/>
  <c r="F64" i="7"/>
  <c r="F63" i="7" s="1"/>
  <c r="F61" i="7"/>
  <c r="F37" i="7" s="1"/>
  <c r="F11" i="7"/>
  <c r="F16" i="7"/>
  <c r="F9" i="7" l="1"/>
  <c r="F8" i="7" s="1"/>
  <c r="F7" i="7" s="1"/>
  <c r="F6" i="7" l="1"/>
</calcChain>
</file>

<file path=xl/comments1.xml><?xml version="1.0" encoding="utf-8"?>
<comments xmlns="http://schemas.openxmlformats.org/spreadsheetml/2006/main">
  <authors>
    <author>Korisnik</author>
  </authors>
  <commentList>
    <comment ref="F14" authorId="0">
      <text>
        <r>
          <rPr>
            <b/>
            <sz val="9"/>
            <color indexed="81"/>
            <rFont val="Segoe UI"/>
            <family val="2"/>
            <charset val="238"/>
          </rPr>
          <t>Korisnik:</t>
        </r>
        <r>
          <rPr>
            <sz val="9"/>
            <color indexed="81"/>
            <rFont val="Segoe UI"/>
            <family val="2"/>
            <charset val="23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Korisnik</author>
  </authors>
  <commentList>
    <comment ref="E24" authorId="0">
      <text>
        <r>
          <rPr>
            <b/>
            <sz val="9"/>
            <color indexed="81"/>
            <rFont val="Tahoma"/>
            <family val="2"/>
            <charset val="238"/>
          </rPr>
          <t>Korisnik: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C28" authorId="0">
      <text>
        <r>
          <rPr>
            <b/>
            <sz val="9"/>
            <color indexed="81"/>
            <rFont val="Tahoma"/>
            <family val="2"/>
            <charset val="238"/>
          </rPr>
          <t>Korisnik: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Korisnik</author>
  </authors>
  <commentList>
    <comment ref="E61" authorId="0">
      <text>
        <r>
          <rPr>
            <b/>
            <sz val="9"/>
            <color indexed="81"/>
            <rFont val="Segoe UI"/>
            <family val="2"/>
            <charset val="238"/>
          </rPr>
          <t>Korisnik:</t>
        </r>
        <r>
          <rPr>
            <sz val="9"/>
            <color indexed="81"/>
            <rFont val="Segoe UI"/>
            <family val="2"/>
            <charset val="238"/>
          </rPr>
          <t xml:space="preserve">
</t>
        </r>
      </text>
    </comment>
    <comment ref="D154" authorId="0">
      <text>
        <r>
          <rPr>
            <b/>
            <sz val="9"/>
            <color indexed="81"/>
            <rFont val="Segoe UI"/>
            <family val="2"/>
            <charset val="238"/>
          </rPr>
          <t>Korisnik:</t>
        </r>
        <r>
          <rPr>
            <sz val="9"/>
            <color indexed="81"/>
            <rFont val="Segoe UI"/>
            <family val="2"/>
            <charset val="238"/>
          </rPr>
          <t xml:space="preserve">
</t>
        </r>
      </text>
    </comment>
    <comment ref="D158" authorId="0">
      <text>
        <r>
          <rPr>
            <b/>
            <sz val="9"/>
            <color indexed="81"/>
            <rFont val="Segoe UI"/>
            <family val="2"/>
            <charset val="238"/>
          </rPr>
          <t>Korisnik:</t>
        </r>
        <r>
          <rPr>
            <sz val="9"/>
            <color indexed="81"/>
            <rFont val="Segoe UI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<sst xmlns="http://schemas.openxmlformats.org/spreadsheetml/2006/main" count="357" uniqueCount="163">
  <si>
    <t>PRIHODI UKUPNO</t>
  </si>
  <si>
    <t>PRIHODI POSLOVANJA</t>
  </si>
  <si>
    <t>PRIHODI OD PRODAJE NEFINANCIJSKE IMOVINE</t>
  </si>
  <si>
    <t>RASHODI UKUPNO</t>
  </si>
  <si>
    <t>RASHODI  POSLOVANJA</t>
  </si>
  <si>
    <t>RASHODI ZA NABAVU NEFINANCIJSKE IMOVINE</t>
  </si>
  <si>
    <t>RAZLIKA - VIŠAK / MANJAK</t>
  </si>
  <si>
    <t>VIŠAK / MANJAK IZ PRETHODNE(IH) GODINE KOJI ĆE SE RASPOREDITI / POKRITI</t>
  </si>
  <si>
    <t>PRIMICI OD FINANCIJSKE IMOVINE I ZADUŽIVANJA</t>
  </si>
  <si>
    <t>IZDACI ZA FINANCIJSKU IMOVINU I OTPLATE ZAJMOVA</t>
  </si>
  <si>
    <t>NETO FINANCIRANJE</t>
  </si>
  <si>
    <t>VIŠAK / MANJAK + NETO FINANCIRANJE</t>
  </si>
  <si>
    <t>Izvršenje 2021.</t>
  </si>
  <si>
    <t>Plan 2022.</t>
  </si>
  <si>
    <t>Naziv prihoda</t>
  </si>
  <si>
    <t xml:space="preserve">A. RAČUN PRIHODA I RASHODA </t>
  </si>
  <si>
    <t>Razred</t>
  </si>
  <si>
    <t>Skupina</t>
  </si>
  <si>
    <t>Izvor</t>
  </si>
  <si>
    <t>Prihodi poslovanja</t>
  </si>
  <si>
    <t>Opći prihodi i primici</t>
  </si>
  <si>
    <t>RASHODI POSLOVANJA</t>
  </si>
  <si>
    <t>Naziv rashoda</t>
  </si>
  <si>
    <t>Rashodi poslovanja</t>
  </si>
  <si>
    <t>Rashodi za zaposlene</t>
  </si>
  <si>
    <t>Rashodi za nabavu nefinancijske imovine</t>
  </si>
  <si>
    <t>RASHODI PREMA FUNKCIJSKOJ KLASIFIKACIJI</t>
  </si>
  <si>
    <t>BROJČANA OZNAKA I NAZIV</t>
  </si>
  <si>
    <t>UKUPNI RASHODI</t>
  </si>
  <si>
    <t>01 Opće javne usluge</t>
  </si>
  <si>
    <t>011 Izvršna i zakonodavna tijela, financijski i fiskalni poslovi</t>
  </si>
  <si>
    <t>013 Opće usluge</t>
  </si>
  <si>
    <t>04 Ekonomski poslovi</t>
  </si>
  <si>
    <t>041 Opći ekonomski, trgovački i poslovi vezani uz rad</t>
  </si>
  <si>
    <t>B. RAČUN FINANCIRANJA</t>
  </si>
  <si>
    <t>Primici od financijske imovine i zaduživanja</t>
  </si>
  <si>
    <t>Izdaci za financijsku imovinu i otplate zajmova</t>
  </si>
  <si>
    <t>II. POSEBNI DIO</t>
  </si>
  <si>
    <t>I. OPĆI DIO</t>
  </si>
  <si>
    <t>Šifra</t>
  </si>
  <si>
    <t xml:space="preserve">Naziv </t>
  </si>
  <si>
    <t>Materijalni rashodi</t>
  </si>
  <si>
    <t>Primici od zaduživanja</t>
  </si>
  <si>
    <t>Namjenski primici od zaduživanja</t>
  </si>
  <si>
    <t>Izdaci za otplatu glavnice primljenih kredita i zajmova</t>
  </si>
  <si>
    <t>Vlastiti prihodi</t>
  </si>
  <si>
    <t>PROGRAM xxxx</t>
  </si>
  <si>
    <t>NAZIV PROGRAMA</t>
  </si>
  <si>
    <t>A) SAŽETAK RAČUNA PRIHODA I RASHODA</t>
  </si>
  <si>
    <t>B) SAŽETAK RAČUNA FINANCIRANJA</t>
  </si>
  <si>
    <t>UKUPAN DONOS VIŠKA / MANJKA IZ PRETHODNE(IH) GODINE***</t>
  </si>
  <si>
    <t>Plan za 2023.</t>
  </si>
  <si>
    <t>Projekcija 
za 2024.</t>
  </si>
  <si>
    <t>Projekcija 
za 2025.</t>
  </si>
  <si>
    <t>Pomoći iz inozemstva i od subjekata unutar općeg proračuna</t>
  </si>
  <si>
    <t>Prihodi iz nadležnog proračuna i od HZZO-a temeljem ugovornih obveza</t>
  </si>
  <si>
    <t>Ostale pomoći</t>
  </si>
  <si>
    <t>FINANCIJSKI PLAN PRORAČUNSKOG KORISNIKA JEDINICE LOKALNE I PODRUČNE (REGIONALNE) SAMOUPRAVE 
ZA 2023. I PROJEKCIJA ZA 2024. I 2025. GODINU</t>
  </si>
  <si>
    <t>Rashodi za nabavu proizvedene dugotrajne imovine</t>
  </si>
  <si>
    <t>C) PRENESENI VIŠAK ILI PRENESENI MANJAK I VIŠEGODIŠNJI PLAN URAVNOTEŽENJA</t>
  </si>
  <si>
    <t>Naziv</t>
  </si>
  <si>
    <t>Plaće za redovan rad</t>
  </si>
  <si>
    <t>Ostali rashodi za zaposlene</t>
  </si>
  <si>
    <t>Doprinosi za obvezno zdr.osigur.</t>
  </si>
  <si>
    <t>Naknade za prijevoz</t>
  </si>
  <si>
    <t>Izvor financiranja 21</t>
  </si>
  <si>
    <t>Doprinosi za obv.osig.u nezapos.</t>
  </si>
  <si>
    <t>Pristojbe i naknade</t>
  </si>
  <si>
    <t>Troškovi sudskih postupaka</t>
  </si>
  <si>
    <t>Ostali nespomenuti rash.poslov.</t>
  </si>
  <si>
    <t>Zatezne kamate</t>
  </si>
  <si>
    <t>Izvor financiranja 22</t>
  </si>
  <si>
    <t>Pomoći iz županijskog proračuna</t>
  </si>
  <si>
    <t>Pomoći iz državnog proračuna</t>
  </si>
  <si>
    <t>Izvor financiranja 24</t>
  </si>
  <si>
    <t>Decentralizirana sredstva za osnovne škole</t>
  </si>
  <si>
    <t>Službena putovanja</t>
  </si>
  <si>
    <t>Stručno usavršavanje radnika</t>
  </si>
  <si>
    <t>Uredski materijali i ostali mat.ras.</t>
  </si>
  <si>
    <t>Energija</t>
  </si>
  <si>
    <t>Materijali i sirovine</t>
  </si>
  <si>
    <t>Sitni inventar</t>
  </si>
  <si>
    <t>Službena,radna i zašt.odjeća</t>
  </si>
  <si>
    <t>Usluge telefona, pošte i prijevoza</t>
  </si>
  <si>
    <t>Usluge tekućeg i inv.održavanja</t>
  </si>
  <si>
    <t>Komunalne usluge</t>
  </si>
  <si>
    <t>Zdravstvene i veterinarske usluge</t>
  </si>
  <si>
    <t>Intelektualne i osobne usluge</t>
  </si>
  <si>
    <t>Računalne usluge</t>
  </si>
  <si>
    <t>Ostale usluge</t>
  </si>
  <si>
    <t>Premije osiguranja</t>
  </si>
  <si>
    <t>Reprezentacija</t>
  </si>
  <si>
    <t>Članarine</t>
  </si>
  <si>
    <t>Izvor financiranja 445</t>
  </si>
  <si>
    <t>Izvor financiranja 71</t>
  </si>
  <si>
    <t>Izvor financiranja 26</t>
  </si>
  <si>
    <t>Sredstva Europske unije</t>
  </si>
  <si>
    <t>Doprinosi za obv.zdrav.osig.</t>
  </si>
  <si>
    <t>Tekući projekt pom. u nastavi 5</t>
  </si>
  <si>
    <t xml:space="preserve"> A Projekt</t>
  </si>
  <si>
    <t xml:space="preserve"> A Projekt 15100112</t>
  </si>
  <si>
    <t>Projekt "Školska Shema"</t>
  </si>
  <si>
    <t>Projekt Prehrana 6</t>
  </si>
  <si>
    <t>KAPITALNA ULAGANJA U ŠKOLE</t>
  </si>
  <si>
    <t>Knjige</t>
  </si>
  <si>
    <t>Uredska oprema i namještaj</t>
  </si>
  <si>
    <t>Materijal i sirovine</t>
  </si>
  <si>
    <t>Sitni inventar i auto gume</t>
  </si>
  <si>
    <t>Ostale naknade troškova zaposlenima</t>
  </si>
  <si>
    <t>Materijal i dijelovi za održ</t>
  </si>
  <si>
    <t>Financijski rashodi</t>
  </si>
  <si>
    <t xml:space="preserve">Ostale usluge </t>
  </si>
  <si>
    <t>Izvor financiranja 31</t>
  </si>
  <si>
    <t>Donacije</t>
  </si>
  <si>
    <t>Izvor financiranja 23</t>
  </si>
  <si>
    <t>Kapitalni projekt 15100203</t>
  </si>
  <si>
    <t>Projekt Rastem</t>
  </si>
  <si>
    <t>Projekt Prehrana 7</t>
  </si>
  <si>
    <t>Tekući projekt 15100111</t>
  </si>
  <si>
    <t>Erasmus +</t>
  </si>
  <si>
    <t>Usluge najma</t>
  </si>
  <si>
    <t>Projekt RaSTEM</t>
  </si>
  <si>
    <t xml:space="preserve">Ostali prihodi za posebne namjene- učeničke marende </t>
  </si>
  <si>
    <t>Redovna djelatnost osnovnog školstva</t>
  </si>
  <si>
    <t>Aktivnost 15100101</t>
  </si>
  <si>
    <t>REDOVNA DJELATNOST OSNOVNOG ŠKOLSTVA</t>
  </si>
  <si>
    <t>OŠ BRODARICA</t>
  </si>
  <si>
    <t>Naknade troškova osobama izvan r.o.</t>
  </si>
  <si>
    <t>Tekuće pomoći iz državnog proračuna temeljem prijenosa EU sredstava</t>
  </si>
  <si>
    <t>Tekuće pomoći proračunskim korisnicima iz proračuna koji im nije nadležan</t>
  </si>
  <si>
    <t>Tekuće pomoći od izvanproračunskih korisnika</t>
  </si>
  <si>
    <t>Tekući prijenosi između proračunskih korisnika istog proračuna temeljem prijenosa EU sredstava</t>
  </si>
  <si>
    <t>Tekuće donacije</t>
  </si>
  <si>
    <t>Prihodi od prodaje,prihodi od donacije</t>
  </si>
  <si>
    <t>Prihodi od pruženih usluga</t>
  </si>
  <si>
    <t>Prihodi po posebnim propisima</t>
  </si>
  <si>
    <t>Ostali nespomenuti prihodi po posebnim propisima</t>
  </si>
  <si>
    <t>Prihodi iz nadležnog proračuna za financiranje rashoda</t>
  </si>
  <si>
    <t xml:space="preserve">PROGRAM </t>
  </si>
  <si>
    <t xml:space="preserve"> A Projekt 15100110</t>
  </si>
  <si>
    <t xml:space="preserve"> A Projekt 15100115</t>
  </si>
  <si>
    <t xml:space="preserve"> A Projekt 1510011..</t>
  </si>
  <si>
    <t>Kapitalne donacije</t>
  </si>
  <si>
    <t>Tekući prijenosi između proračunskih korisnika istog proračuna</t>
  </si>
  <si>
    <t>Izvršenje 2022.</t>
  </si>
  <si>
    <t>Plan 2023.</t>
  </si>
  <si>
    <t>Plan za 2024.</t>
  </si>
  <si>
    <t>Projekcija 
za 2026.</t>
  </si>
  <si>
    <t>Kapitalni prijenosi između proračunskih korisnika istog proračuna temeljem prijenosa EU sredstava</t>
  </si>
  <si>
    <t>Tekući projekt pom. u nastavi 6</t>
  </si>
  <si>
    <t>Kapitalne pomoći proračunskim korisnicima iz proračuna koji im nije nadležan</t>
  </si>
  <si>
    <t>FINANCIJSKI PLAN PRORAČUNSKOG KORISNIKA JEDINICE LOKALNE I PODRUČNE (REGIONALNE) SAMOUPRAVE 
ZA 2024. I PROJEKCIJA ZA 2025. I 2026. GODINU</t>
  </si>
  <si>
    <t>* Napomena: Iznosi u stupcima Izvršenje 2022. preračunavaju se iz kuna u eure prema fiksnom tečaju konverzije (1 EUR=7,53450 kuna) i po pravilima za preračunavanje i zaokruživanje.</t>
  </si>
  <si>
    <t>Uređaji,strojevi i oprema za posebne namjene</t>
  </si>
  <si>
    <t>Tekući projekt pom. u nastavi 3</t>
  </si>
  <si>
    <t>Tekući projekt pom. u nastavi 4</t>
  </si>
  <si>
    <t>Izvor financiranja 11</t>
  </si>
  <si>
    <t xml:space="preserve">Projekt Državna prehrana </t>
  </si>
  <si>
    <t>Oprema za održavanje i zaštitu</t>
  </si>
  <si>
    <t>Stručno usavršavanje zaposlenika</t>
  </si>
  <si>
    <t>Tekući projekt pom. u nastavi 7</t>
  </si>
  <si>
    <t>Tekući projekt pom. u nastavi 8</t>
  </si>
  <si>
    <t>Tekuće donacije iz naravi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</si>
</sst>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i/>
      <sz val="9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i/>
      <sz val="10"/>
      <color indexed="8"/>
      <name val="Arial"/>
      <family val="2"/>
      <charset val="238"/>
    </font>
    <font>
      <b/>
      <i/>
      <sz val="10"/>
      <color indexed="8"/>
      <name val="Arial"/>
      <family val="2"/>
      <charset val="238"/>
    </font>
    <font>
      <b/>
      <i/>
      <sz val="10"/>
      <name val="Arial"/>
      <family val="2"/>
      <charset val="238"/>
    </font>
    <font>
      <sz val="9"/>
      <color indexed="81"/>
      <name val="Segoe UI"/>
      <family val="2"/>
      <charset val="238"/>
    </font>
    <font>
      <b/>
      <sz val="9"/>
      <color indexed="81"/>
      <name val="Segoe UI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40">
    <xf numFmtId="0" fontId="0" fillId="0" borderId="0" xfId="0"/>
    <xf numFmtId="0" fontId="2" fillId="0" borderId="0" xfId="0" applyNumberFormat="1" applyFont="1" applyFill="1" applyBorder="1" applyAlignment="1" applyProtection="1">
      <alignment horizontal="left" wrapText="1"/>
    </xf>
    <xf numFmtId="0" fontId="4" fillId="0" borderId="0" xfId="0" applyNumberFormat="1" applyFont="1" applyFill="1" applyBorder="1" applyAlignment="1" applyProtection="1">
      <alignment wrapText="1"/>
    </xf>
    <xf numFmtId="0" fontId="3" fillId="0" borderId="0" xfId="0" applyNumberFormat="1" applyFont="1" applyFill="1" applyBorder="1" applyAlignment="1" applyProtection="1"/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vertical="center" wrapText="1"/>
    </xf>
    <xf numFmtId="0" fontId="2" fillId="0" borderId="5" xfId="0" applyNumberFormat="1" applyFont="1" applyFill="1" applyBorder="1" applyAlignment="1" applyProtection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3" fontId="3" fillId="2" borderId="4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 applyProtection="1">
      <alignment horizontal="right" wrapText="1"/>
    </xf>
    <xf numFmtId="0" fontId="11" fillId="2" borderId="3" xfId="0" applyNumberFormat="1" applyFont="1" applyFill="1" applyBorder="1" applyAlignment="1" applyProtection="1">
      <alignment horizontal="left" vertical="center" wrapText="1"/>
    </xf>
    <xf numFmtId="0" fontId="9" fillId="2" borderId="3" xfId="0" quotePrefix="1" applyFont="1" applyFill="1" applyBorder="1" applyAlignment="1">
      <alignment horizontal="left" vertical="center"/>
    </xf>
    <xf numFmtId="0" fontId="10" fillId="2" borderId="3" xfId="0" quotePrefix="1" applyFont="1" applyFill="1" applyBorder="1" applyAlignment="1">
      <alignment horizontal="left" vertical="center"/>
    </xf>
    <xf numFmtId="0" fontId="11" fillId="2" borderId="3" xfId="0" applyFont="1" applyFill="1" applyBorder="1" applyAlignment="1">
      <alignment horizontal="left" vertical="center"/>
    </xf>
    <xf numFmtId="0" fontId="11" fillId="2" borderId="3" xfId="0" applyNumberFormat="1" applyFont="1" applyFill="1" applyBorder="1" applyAlignment="1" applyProtection="1">
      <alignment horizontal="left" vertical="center"/>
    </xf>
    <xf numFmtId="0" fontId="9" fillId="2" borderId="3" xfId="0" applyNumberFormat="1" applyFont="1" applyFill="1" applyBorder="1" applyAlignment="1" applyProtection="1">
      <alignment horizontal="left" vertical="center" wrapText="1"/>
    </xf>
    <xf numFmtId="0" fontId="9" fillId="2" borderId="3" xfId="0" applyFont="1" applyFill="1" applyBorder="1" applyAlignment="1">
      <alignment horizontal="left" vertical="center"/>
    </xf>
    <xf numFmtId="0" fontId="10" fillId="2" borderId="3" xfId="0" quotePrefix="1" applyFont="1" applyFill="1" applyBorder="1" applyAlignment="1">
      <alignment horizontal="left" vertical="center" wrapText="1"/>
    </xf>
    <xf numFmtId="0" fontId="10" fillId="2" borderId="3" xfId="0" applyNumberFormat="1" applyFont="1" applyFill="1" applyBorder="1" applyAlignment="1" applyProtection="1">
      <alignment horizontal="left" vertical="center" wrapText="1"/>
    </xf>
    <xf numFmtId="0" fontId="7" fillId="0" borderId="0" xfId="0" quotePrefix="1" applyNumberFormat="1" applyFont="1" applyFill="1" applyBorder="1" applyAlignment="1" applyProtection="1">
      <alignment horizontal="left" wrapText="1"/>
    </xf>
    <xf numFmtId="0" fontId="8" fillId="0" borderId="0" xfId="0" applyNumberFormat="1" applyFont="1" applyFill="1" applyBorder="1" applyAlignment="1" applyProtection="1">
      <alignment wrapText="1"/>
    </xf>
    <xf numFmtId="3" fontId="5" fillId="0" borderId="0" xfId="0" applyNumberFormat="1" applyFont="1" applyBorder="1" applyAlignment="1">
      <alignment horizontal="right"/>
    </xf>
    <xf numFmtId="0" fontId="6" fillId="4" borderId="4" xfId="0" applyNumberFormat="1" applyFont="1" applyFill="1" applyBorder="1" applyAlignment="1" applyProtection="1">
      <alignment horizontal="center" vertical="center" wrapText="1"/>
    </xf>
    <xf numFmtId="0" fontId="6" fillId="4" borderId="3" xfId="0" applyNumberFormat="1" applyFont="1" applyFill="1" applyBorder="1" applyAlignment="1" applyProtection="1">
      <alignment horizontal="center" vertical="center" wrapText="1"/>
    </xf>
    <xf numFmtId="0" fontId="2" fillId="0" borderId="0" xfId="0" quotePrefix="1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11" fillId="2" borderId="3" xfId="0" applyNumberFormat="1" applyFont="1" applyFill="1" applyBorder="1" applyAlignment="1" applyProtection="1">
      <alignment vertical="center" wrapText="1"/>
    </xf>
    <xf numFmtId="0" fontId="9" fillId="2" borderId="3" xfId="0" applyNumberFormat="1" applyFont="1" applyFill="1" applyBorder="1" applyAlignment="1" applyProtection="1">
      <alignment vertical="center" wrapText="1"/>
    </xf>
    <xf numFmtId="0" fontId="11" fillId="2" borderId="3" xfId="0" quotePrefix="1" applyFont="1" applyFill="1" applyBorder="1" applyAlignment="1">
      <alignment horizontal="left" vertical="center"/>
    </xf>
    <xf numFmtId="0" fontId="6" fillId="0" borderId="1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center" wrapText="1"/>
    </xf>
    <xf numFmtId="0" fontId="6" fillId="0" borderId="2" xfId="0" quotePrefix="1" applyNumberFormat="1" applyFont="1" applyFill="1" applyBorder="1" applyAlignment="1" applyProtection="1">
      <alignment horizontal="left"/>
    </xf>
    <xf numFmtId="3" fontId="6" fillId="3" borderId="3" xfId="0" applyNumberFormat="1" applyFont="1" applyFill="1" applyBorder="1" applyAlignment="1">
      <alignment horizontal="right"/>
    </xf>
    <xf numFmtId="3" fontId="6" fillId="0" borderId="3" xfId="0" applyNumberFormat="1" applyFont="1" applyFill="1" applyBorder="1" applyAlignment="1">
      <alignment horizontal="right"/>
    </xf>
    <xf numFmtId="3" fontId="6" fillId="0" borderId="3" xfId="0" applyNumberFormat="1" applyFont="1" applyFill="1" applyBorder="1" applyAlignment="1" applyProtection="1">
      <alignment horizontal="right" wrapText="1"/>
    </xf>
    <xf numFmtId="3" fontId="6" fillId="0" borderId="3" xfId="0" applyNumberFormat="1" applyFont="1" applyBorder="1" applyAlignment="1">
      <alignment horizontal="right"/>
    </xf>
    <xf numFmtId="3" fontId="6" fillId="3" borderId="3" xfId="0" applyNumberFormat="1" applyFont="1" applyFill="1" applyBorder="1" applyAlignment="1" applyProtection="1">
      <alignment horizontal="right" wrapText="1"/>
    </xf>
    <xf numFmtId="3" fontId="6" fillId="4" borderId="1" xfId="0" quotePrefix="1" applyNumberFormat="1" applyFont="1" applyFill="1" applyBorder="1" applyAlignment="1">
      <alignment horizontal="right"/>
    </xf>
    <xf numFmtId="3" fontId="6" fillId="4" borderId="3" xfId="0" applyNumberFormat="1" applyFont="1" applyFill="1" applyBorder="1" applyAlignment="1" applyProtection="1">
      <alignment horizontal="right" wrapText="1"/>
    </xf>
    <xf numFmtId="3" fontId="6" fillId="3" borderId="1" xfId="0" quotePrefix="1" applyNumberFormat="1" applyFont="1" applyFill="1" applyBorder="1" applyAlignment="1">
      <alignment horizontal="right"/>
    </xf>
    <xf numFmtId="0" fontId="16" fillId="0" borderId="5" xfId="0" applyFont="1" applyBorder="1" applyAlignment="1">
      <alignment horizontal="right" vertical="center"/>
    </xf>
    <xf numFmtId="0" fontId="11" fillId="3" borderId="1" xfId="0" applyFont="1" applyFill="1" applyBorder="1" applyAlignment="1">
      <alignment horizontal="left" vertical="center"/>
    </xf>
    <xf numFmtId="0" fontId="9" fillId="3" borderId="2" xfId="0" applyNumberFormat="1" applyFont="1" applyFill="1" applyBorder="1" applyAlignment="1" applyProtection="1">
      <alignment vertical="center"/>
    </xf>
    <xf numFmtId="0" fontId="6" fillId="2" borderId="4" xfId="0" applyNumberFormat="1" applyFont="1" applyFill="1" applyBorder="1" applyAlignment="1" applyProtection="1">
      <alignment horizontal="left" vertical="center" wrapText="1"/>
    </xf>
    <xf numFmtId="0" fontId="17" fillId="2" borderId="1" xfId="0" applyNumberFormat="1" applyFont="1" applyFill="1" applyBorder="1" applyAlignment="1" applyProtection="1">
      <alignment horizontal="left" vertical="center" wrapText="1"/>
    </xf>
    <xf numFmtId="0" fontId="17" fillId="2" borderId="2" xfId="0" applyNumberFormat="1" applyFont="1" applyFill="1" applyBorder="1" applyAlignment="1" applyProtection="1">
      <alignment horizontal="left" vertical="center" wrapText="1"/>
    </xf>
    <xf numFmtId="0" fontId="17" fillId="2" borderId="4" xfId="0" applyNumberFormat="1" applyFont="1" applyFill="1" applyBorder="1" applyAlignment="1" applyProtection="1">
      <alignment horizontal="left" vertical="center" wrapText="1"/>
    </xf>
    <xf numFmtId="0" fontId="3" fillId="2" borderId="1" xfId="0" applyNumberFormat="1" applyFont="1" applyFill="1" applyBorder="1" applyAlignment="1" applyProtection="1">
      <alignment horizontal="left" vertical="center" wrapTex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3" fillId="2" borderId="1" xfId="0" applyNumberFormat="1" applyFont="1" applyFill="1" applyBorder="1" applyAlignment="1" applyProtection="1">
      <alignment horizontal="left" vertical="center" wrapText="1"/>
    </xf>
    <xf numFmtId="0" fontId="3" fillId="2" borderId="2" xfId="0" applyNumberFormat="1" applyFont="1" applyFill="1" applyBorder="1" applyAlignment="1" applyProtection="1">
      <alignment horizontal="left" vertical="center" wrapTex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17" fillId="2" borderId="2" xfId="0" applyNumberFormat="1" applyFont="1" applyFill="1" applyBorder="1" applyAlignment="1" applyProtection="1">
      <alignment horizontal="left" vertical="center" wrapText="1"/>
    </xf>
    <xf numFmtId="0" fontId="17" fillId="2" borderId="4" xfId="0" applyNumberFormat="1" applyFont="1" applyFill="1" applyBorder="1" applyAlignment="1" applyProtection="1">
      <alignment horizontal="left" vertical="center" wrapText="1"/>
    </xf>
    <xf numFmtId="0" fontId="17" fillId="2" borderId="1" xfId="0" applyNumberFormat="1" applyFont="1" applyFill="1" applyBorder="1" applyAlignment="1" applyProtection="1">
      <alignment horizontal="left" vertical="center" wrapText="1"/>
    </xf>
    <xf numFmtId="0" fontId="17" fillId="2" borderId="2" xfId="0" applyNumberFormat="1" applyFont="1" applyFill="1" applyBorder="1" applyAlignment="1" applyProtection="1">
      <alignment horizontal="left" vertical="center" wrapText="1"/>
    </xf>
    <xf numFmtId="0" fontId="17" fillId="2" borderId="4" xfId="0" applyNumberFormat="1" applyFont="1" applyFill="1" applyBorder="1" applyAlignment="1" applyProtection="1">
      <alignment horizontal="left" vertical="center" wrapTex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3" fillId="2" borderId="2" xfId="0" applyNumberFormat="1" applyFont="1" applyFill="1" applyBorder="1" applyAlignment="1" applyProtection="1">
      <alignment horizontal="left" vertical="center" wrapText="1" indent="1"/>
    </xf>
    <xf numFmtId="0" fontId="3" fillId="2" borderId="4" xfId="0" applyNumberFormat="1" applyFont="1" applyFill="1" applyBorder="1" applyAlignment="1" applyProtection="1">
      <alignment horizontal="left" vertical="center" wrapText="1" indent="1"/>
    </xf>
    <xf numFmtId="0" fontId="17" fillId="2" borderId="2" xfId="0" applyNumberFormat="1" applyFont="1" applyFill="1" applyBorder="1" applyAlignment="1" applyProtection="1">
      <alignment horizontal="left" vertical="center" wrapText="1"/>
    </xf>
    <xf numFmtId="0" fontId="17" fillId="2" borderId="4" xfId="0" applyNumberFormat="1" applyFont="1" applyFill="1" applyBorder="1" applyAlignment="1" applyProtection="1">
      <alignment horizontal="left" vertical="center" wrapText="1"/>
    </xf>
    <xf numFmtId="0" fontId="3" fillId="2" borderId="1" xfId="0" applyNumberFormat="1" applyFont="1" applyFill="1" applyBorder="1" applyAlignment="1" applyProtection="1">
      <alignment horizontal="left" vertical="center" wrapTex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6" fillId="2" borderId="4" xfId="0" applyNumberFormat="1" applyFont="1" applyFill="1" applyBorder="1" applyAlignment="1" applyProtection="1">
      <alignment horizontal="left" vertical="center" wrapText="1"/>
    </xf>
    <xf numFmtId="0" fontId="17" fillId="2" borderId="2" xfId="0" applyNumberFormat="1" applyFont="1" applyFill="1" applyBorder="1" applyAlignment="1" applyProtection="1">
      <alignment horizontal="left" vertical="center" wrapText="1"/>
    </xf>
    <xf numFmtId="0" fontId="17" fillId="2" borderId="4" xfId="0" applyNumberFormat="1" applyFont="1" applyFill="1" applyBorder="1" applyAlignment="1" applyProtection="1">
      <alignment horizontal="left" vertical="center" wrapText="1"/>
    </xf>
    <xf numFmtId="0" fontId="3" fillId="2" borderId="2" xfId="0" applyNumberFormat="1" applyFont="1" applyFill="1" applyBorder="1" applyAlignment="1" applyProtection="1">
      <alignment horizontal="left" vertical="center" wrapText="1" indent="1"/>
    </xf>
    <xf numFmtId="0" fontId="3" fillId="2" borderId="4" xfId="0" applyNumberFormat="1" applyFont="1" applyFill="1" applyBorder="1" applyAlignment="1" applyProtection="1">
      <alignment horizontal="left" vertical="center" wrapText="1" indent="1"/>
    </xf>
    <xf numFmtId="0" fontId="6" fillId="2" borderId="1" xfId="0" applyNumberFormat="1" applyFont="1" applyFill="1" applyBorder="1" applyAlignment="1" applyProtection="1">
      <alignment horizontal="left" vertical="center" wrapText="1"/>
    </xf>
    <xf numFmtId="0" fontId="6" fillId="2" borderId="2" xfId="0" applyNumberFormat="1" applyFont="1" applyFill="1" applyBorder="1" applyAlignment="1" applyProtection="1">
      <alignment horizontal="left" vertical="center" wrapText="1"/>
    </xf>
    <xf numFmtId="0" fontId="6" fillId="2" borderId="4" xfId="0" applyNumberFormat="1" applyFont="1" applyFill="1" applyBorder="1" applyAlignment="1" applyProtection="1">
      <alignment horizontal="left" vertical="center" wrapText="1"/>
    </xf>
    <xf numFmtId="0" fontId="3" fillId="2" borderId="1" xfId="0" applyNumberFormat="1" applyFont="1" applyFill="1" applyBorder="1" applyAlignment="1" applyProtection="1">
      <alignment horizontal="left" vertical="center" wrapText="1"/>
    </xf>
    <xf numFmtId="0" fontId="3" fillId="2" borderId="2" xfId="0" applyNumberFormat="1" applyFont="1" applyFill="1" applyBorder="1" applyAlignment="1" applyProtection="1">
      <alignment horizontal="left" vertical="center" wrapTex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6" fillId="2" borderId="1" xfId="0" applyNumberFormat="1" applyFont="1" applyFill="1" applyBorder="1" applyAlignment="1" applyProtection="1">
      <alignment vertical="center"/>
    </xf>
    <xf numFmtId="0" fontId="6" fillId="2" borderId="2" xfId="0" applyNumberFormat="1" applyFont="1" applyFill="1" applyBorder="1" applyAlignment="1" applyProtection="1">
      <alignment vertical="center" wrapText="1"/>
    </xf>
    <xf numFmtId="0" fontId="18" fillId="2" borderId="4" xfId="0" applyNumberFormat="1" applyFont="1" applyFill="1" applyBorder="1" applyAlignment="1" applyProtection="1">
      <alignment horizontal="left" vertical="center" wrapText="1"/>
    </xf>
    <xf numFmtId="3" fontId="6" fillId="2" borderId="3" xfId="0" applyNumberFormat="1" applyFont="1" applyFill="1" applyBorder="1" applyAlignment="1">
      <alignment horizontal="right"/>
    </xf>
    <xf numFmtId="0" fontId="18" fillId="2" borderId="1" xfId="0" applyNumberFormat="1" applyFont="1" applyFill="1" applyBorder="1" applyAlignment="1" applyProtection="1">
      <alignment horizontal="left" vertical="center" wrapText="1"/>
    </xf>
    <xf numFmtId="0" fontId="18" fillId="2" borderId="2" xfId="0" applyNumberFormat="1" applyFont="1" applyFill="1" applyBorder="1" applyAlignment="1" applyProtection="1">
      <alignment horizontal="left" vertical="center" wrapText="1"/>
    </xf>
    <xf numFmtId="0" fontId="18" fillId="2" borderId="4" xfId="0" applyNumberFormat="1" applyFont="1" applyFill="1" applyBorder="1" applyAlignment="1" applyProtection="1">
      <alignment horizontal="left" vertical="center" wrapText="1"/>
    </xf>
    <xf numFmtId="0" fontId="18" fillId="2" borderId="1" xfId="0" applyNumberFormat="1" applyFont="1" applyFill="1" applyBorder="1" applyAlignment="1" applyProtection="1">
      <alignment horizontal="left" vertical="center" wrapText="1"/>
    </xf>
    <xf numFmtId="0" fontId="18" fillId="2" borderId="2" xfId="0" applyNumberFormat="1" applyFont="1" applyFill="1" applyBorder="1" applyAlignment="1" applyProtection="1">
      <alignment horizontal="left" vertical="center" wrapText="1"/>
    </xf>
    <xf numFmtId="0" fontId="18" fillId="2" borderId="4" xfId="0" applyNumberFormat="1" applyFont="1" applyFill="1" applyBorder="1" applyAlignment="1" applyProtection="1">
      <alignment horizontal="left" vertical="center" wrapText="1"/>
    </xf>
    <xf numFmtId="0" fontId="6" fillId="2" borderId="4" xfId="0" applyNumberFormat="1" applyFont="1" applyFill="1" applyBorder="1" applyAlignment="1" applyProtection="1">
      <alignment horizontal="left" vertical="center" wrapText="1"/>
    </xf>
    <xf numFmtId="0" fontId="18" fillId="2" borderId="6" xfId="0" applyNumberFormat="1" applyFont="1" applyFill="1" applyBorder="1" applyAlignment="1" applyProtection="1">
      <alignment horizontal="left" vertical="center" wrapText="1"/>
    </xf>
    <xf numFmtId="0" fontId="1" fillId="0" borderId="0" xfId="0" applyFont="1"/>
    <xf numFmtId="0" fontId="9" fillId="2" borderId="3" xfId="0" quotePrefix="1" applyFont="1" applyFill="1" applyBorder="1" applyAlignment="1">
      <alignment horizontal="left" vertical="center" wrapText="1"/>
    </xf>
    <xf numFmtId="0" fontId="9" fillId="2" borderId="0" xfId="0" applyNumberFormat="1" applyFont="1" applyFill="1" applyBorder="1" applyAlignment="1" applyProtection="1">
      <alignment horizontal="left" vertical="center" wrapText="1"/>
    </xf>
    <xf numFmtId="0" fontId="10" fillId="2" borderId="0" xfId="0" quotePrefix="1" applyFont="1" applyFill="1" applyBorder="1" applyAlignment="1">
      <alignment horizontal="left" vertical="center"/>
    </xf>
    <xf numFmtId="3" fontId="3" fillId="2" borderId="0" xfId="0" applyNumberFormat="1" applyFont="1" applyFill="1" applyBorder="1" applyAlignment="1">
      <alignment horizontal="right"/>
    </xf>
    <xf numFmtId="3" fontId="3" fillId="2" borderId="0" xfId="0" applyNumberFormat="1" applyFont="1" applyFill="1" applyBorder="1" applyAlignment="1" applyProtection="1">
      <alignment horizontal="right" wrapText="1"/>
    </xf>
    <xf numFmtId="0" fontId="6" fillId="2" borderId="4" xfId="0" applyNumberFormat="1" applyFont="1" applyFill="1" applyBorder="1" applyAlignment="1" applyProtection="1">
      <alignment horizontal="left" vertical="center" wrapText="1"/>
    </xf>
    <xf numFmtId="0" fontId="19" fillId="2" borderId="3" xfId="0" quotePrefix="1" applyFont="1" applyFill="1" applyBorder="1" applyAlignment="1">
      <alignment horizontal="left" vertical="center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3" fillId="2" borderId="1" xfId="0" applyNumberFormat="1" applyFont="1" applyFill="1" applyBorder="1" applyAlignment="1" applyProtection="1">
      <alignment horizontal="left" wrapText="1"/>
    </xf>
    <xf numFmtId="0" fontId="3" fillId="2" borderId="2" xfId="0" applyNumberFormat="1" applyFont="1" applyFill="1" applyBorder="1" applyAlignment="1" applyProtection="1">
      <alignment horizontal="left" wrapText="1"/>
    </xf>
    <xf numFmtId="0" fontId="3" fillId="2" borderId="4" xfId="0" applyNumberFormat="1" applyFont="1" applyFill="1" applyBorder="1" applyAlignment="1" applyProtection="1">
      <alignment horizontal="left" wrapText="1"/>
    </xf>
    <xf numFmtId="3" fontId="9" fillId="2" borderId="3" xfId="0" applyNumberFormat="1" applyFont="1" applyFill="1" applyBorder="1" applyAlignment="1">
      <alignment horizontal="right"/>
    </xf>
    <xf numFmtId="3" fontId="11" fillId="2" borderId="3" xfId="0" applyNumberFormat="1" applyFont="1" applyFill="1" applyBorder="1" applyAlignment="1">
      <alignment horizontal="right"/>
    </xf>
    <xf numFmtId="0" fontId="3" fillId="2" borderId="1" xfId="0" applyNumberFormat="1" applyFont="1" applyFill="1" applyBorder="1" applyAlignment="1" applyProtection="1">
      <alignment horizontal="left" vertical="center" wrapText="1"/>
    </xf>
    <xf numFmtId="0" fontId="3" fillId="2" borderId="2" xfId="0" applyNumberFormat="1" applyFont="1" applyFill="1" applyBorder="1" applyAlignment="1" applyProtection="1">
      <alignment horizontal="left" vertical="center" wrapTex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6" fillId="2" borderId="1" xfId="0" applyNumberFormat="1" applyFont="1" applyFill="1" applyBorder="1" applyAlignment="1" applyProtection="1">
      <alignment horizontal="left" vertical="center" wrapText="1"/>
    </xf>
    <xf numFmtId="0" fontId="6" fillId="2" borderId="4" xfId="0" applyNumberFormat="1" applyFont="1" applyFill="1" applyBorder="1" applyAlignment="1" applyProtection="1">
      <alignment horizontal="left" vertical="center" wrapText="1"/>
    </xf>
    <xf numFmtId="0" fontId="17" fillId="2" borderId="2" xfId="0" applyNumberFormat="1" applyFont="1" applyFill="1" applyBorder="1" applyAlignment="1" applyProtection="1">
      <alignment horizontal="left" vertical="center" wrapText="1"/>
    </xf>
    <xf numFmtId="0" fontId="17" fillId="2" borderId="4" xfId="0" applyNumberFormat="1" applyFont="1" applyFill="1" applyBorder="1" applyAlignment="1" applyProtection="1">
      <alignment horizontal="left" vertical="center" wrapText="1"/>
    </xf>
    <xf numFmtId="4" fontId="3" fillId="2" borderId="4" xfId="0" applyNumberFormat="1" applyFont="1" applyFill="1" applyBorder="1" applyAlignment="1">
      <alignment horizontal="right"/>
    </xf>
    <xf numFmtId="0" fontId="3" fillId="2" borderId="1" xfId="0" applyNumberFormat="1" applyFont="1" applyFill="1" applyBorder="1" applyAlignment="1" applyProtection="1">
      <alignment horizontal="left" vertical="center" wrapText="1"/>
    </xf>
    <xf numFmtId="0" fontId="3" fillId="2" borderId="2" xfId="0" applyNumberFormat="1" applyFont="1" applyFill="1" applyBorder="1" applyAlignment="1" applyProtection="1">
      <alignment horizontal="left" vertical="center" wrapTex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6" fillId="2" borderId="1" xfId="0" applyNumberFormat="1" applyFont="1" applyFill="1" applyBorder="1" applyAlignment="1" applyProtection="1">
      <alignment horizontal="left" vertical="center" wrapText="1"/>
    </xf>
    <xf numFmtId="0" fontId="6" fillId="2" borderId="4" xfId="0" applyNumberFormat="1" applyFont="1" applyFill="1" applyBorder="1" applyAlignment="1" applyProtection="1">
      <alignment horizontal="left" vertical="center" wrapText="1"/>
    </xf>
    <xf numFmtId="0" fontId="17" fillId="2" borderId="2" xfId="0" applyNumberFormat="1" applyFont="1" applyFill="1" applyBorder="1" applyAlignment="1" applyProtection="1">
      <alignment horizontal="left" vertical="center" wrapText="1"/>
    </xf>
    <xf numFmtId="0" fontId="17" fillId="2" borderId="4" xfId="0" applyNumberFormat="1" applyFont="1" applyFill="1" applyBorder="1" applyAlignment="1" applyProtection="1">
      <alignment horizontal="left" vertical="center" wrapText="1"/>
    </xf>
    <xf numFmtId="4" fontId="0" fillId="0" borderId="0" xfId="0" applyNumberFormat="1"/>
    <xf numFmtId="0" fontId="18" fillId="2" borderId="1" xfId="0" applyNumberFormat="1" applyFont="1" applyFill="1" applyBorder="1" applyAlignment="1" applyProtection="1">
      <alignment horizontal="left" vertical="center" wrapText="1"/>
    </xf>
    <xf numFmtId="0" fontId="18" fillId="2" borderId="2" xfId="0" applyNumberFormat="1" applyFont="1" applyFill="1" applyBorder="1" applyAlignment="1" applyProtection="1">
      <alignment horizontal="left" vertical="center" wrapText="1"/>
    </xf>
    <xf numFmtId="0" fontId="18" fillId="2" borderId="4" xfId="0" applyNumberFormat="1" applyFont="1" applyFill="1" applyBorder="1" applyAlignment="1" applyProtection="1">
      <alignment horizontal="left" vertical="center" wrapText="1"/>
    </xf>
    <xf numFmtId="0" fontId="3" fillId="2" borderId="1" xfId="0" applyNumberFormat="1" applyFont="1" applyFill="1" applyBorder="1" applyAlignment="1" applyProtection="1">
      <alignment horizontal="left" vertical="center" wrapText="1"/>
    </xf>
    <xf numFmtId="0" fontId="3" fillId="2" borderId="2" xfId="0" applyNumberFormat="1" applyFont="1" applyFill="1" applyBorder="1" applyAlignment="1" applyProtection="1">
      <alignment horizontal="left" vertical="center" wrapTex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6" fillId="2" borderId="1" xfId="0" applyNumberFormat="1" applyFont="1" applyFill="1" applyBorder="1" applyAlignment="1" applyProtection="1">
      <alignment horizontal="left" vertical="center" wrapText="1"/>
    </xf>
    <xf numFmtId="0" fontId="6" fillId="2" borderId="2" xfId="0" applyNumberFormat="1" applyFont="1" applyFill="1" applyBorder="1" applyAlignment="1" applyProtection="1">
      <alignment horizontal="left" vertical="center" wrapText="1"/>
    </xf>
    <xf numFmtId="0" fontId="6" fillId="2" borderId="4" xfId="0" applyNumberFormat="1" applyFont="1" applyFill="1" applyBorder="1" applyAlignment="1" applyProtection="1">
      <alignment horizontal="left" vertical="center" wrapText="1"/>
    </xf>
    <xf numFmtId="0" fontId="17" fillId="2" borderId="1" xfId="0" applyNumberFormat="1" applyFont="1" applyFill="1" applyBorder="1" applyAlignment="1" applyProtection="1">
      <alignment horizontal="left" vertical="center" wrapText="1"/>
    </xf>
    <xf numFmtId="0" fontId="17" fillId="2" borderId="2" xfId="0" applyNumberFormat="1" applyFont="1" applyFill="1" applyBorder="1" applyAlignment="1" applyProtection="1">
      <alignment horizontal="left" vertical="center" wrapText="1"/>
    </xf>
    <xf numFmtId="0" fontId="17" fillId="2" borderId="4" xfId="0" applyNumberFormat="1" applyFont="1" applyFill="1" applyBorder="1" applyAlignment="1" applyProtection="1">
      <alignment horizontal="left" vertical="center" wrapText="1"/>
    </xf>
    <xf numFmtId="0" fontId="3" fillId="2" borderId="1" xfId="0" applyNumberFormat="1" applyFont="1" applyFill="1" applyBorder="1" applyAlignment="1" applyProtection="1">
      <alignment horizontal="left" wrapText="1"/>
    </xf>
    <xf numFmtId="0" fontId="3" fillId="2" borderId="2" xfId="0" applyNumberFormat="1" applyFont="1" applyFill="1" applyBorder="1" applyAlignment="1" applyProtection="1">
      <alignment horizontal="left" wrapText="1"/>
    </xf>
    <xf numFmtId="0" fontId="3" fillId="2" borderId="4" xfId="0" applyNumberFormat="1" applyFont="1" applyFill="1" applyBorder="1" applyAlignment="1" applyProtection="1">
      <alignment horizontal="left" wrapText="1"/>
    </xf>
    <xf numFmtId="9" fontId="3" fillId="0" borderId="0" xfId="0" applyNumberFormat="1" applyFont="1" applyFill="1" applyBorder="1" applyAlignment="1" applyProtection="1">
      <alignment vertical="center" wrapText="1"/>
    </xf>
    <xf numFmtId="4" fontId="6" fillId="2" borderId="3" xfId="0" applyNumberFormat="1" applyFont="1" applyFill="1" applyBorder="1" applyAlignment="1">
      <alignment horizontal="right"/>
    </xf>
    <xf numFmtId="4" fontId="3" fillId="2" borderId="3" xfId="0" applyNumberFormat="1" applyFont="1" applyFill="1" applyBorder="1" applyAlignment="1">
      <alignment horizontal="right"/>
    </xf>
    <xf numFmtId="0" fontId="18" fillId="2" borderId="4" xfId="0" applyNumberFormat="1" applyFont="1" applyFill="1" applyBorder="1" applyAlignment="1" applyProtection="1">
      <alignment horizontal="left" vertical="center" wrapText="1"/>
    </xf>
    <xf numFmtId="0" fontId="3" fillId="2" borderId="1" xfId="0" applyNumberFormat="1" applyFont="1" applyFill="1" applyBorder="1" applyAlignment="1" applyProtection="1">
      <alignment horizontal="left" vertical="center" wrapText="1"/>
    </xf>
    <xf numFmtId="0" fontId="3" fillId="2" borderId="2" xfId="0" applyNumberFormat="1" applyFont="1" applyFill="1" applyBorder="1" applyAlignment="1" applyProtection="1">
      <alignment horizontal="left" vertical="center" wrapTex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6" fillId="2" borderId="1" xfId="0" applyNumberFormat="1" applyFont="1" applyFill="1" applyBorder="1" applyAlignment="1" applyProtection="1">
      <alignment horizontal="left" vertical="center" wrapText="1"/>
    </xf>
    <xf numFmtId="0" fontId="6" fillId="2" borderId="4" xfId="0" applyNumberFormat="1" applyFont="1" applyFill="1" applyBorder="1" applyAlignment="1" applyProtection="1">
      <alignment horizontal="left" vertical="center" wrapText="1"/>
    </xf>
    <xf numFmtId="0" fontId="17" fillId="2" borderId="2" xfId="0" applyNumberFormat="1" applyFont="1" applyFill="1" applyBorder="1" applyAlignment="1" applyProtection="1">
      <alignment horizontal="left" vertical="center" wrapText="1"/>
    </xf>
    <xf numFmtId="0" fontId="17" fillId="2" borderId="4" xfId="0" applyNumberFormat="1" applyFont="1" applyFill="1" applyBorder="1" applyAlignment="1" applyProtection="1">
      <alignment horizontal="left" vertical="center" wrapText="1"/>
    </xf>
    <xf numFmtId="0" fontId="0" fillId="0" borderId="0" xfId="0" applyAlignment="1"/>
    <xf numFmtId="0" fontId="0" fillId="0" borderId="0" xfId="0" applyAlignment="1">
      <alignment wrapText="1"/>
    </xf>
    <xf numFmtId="4" fontId="3" fillId="2" borderId="4" xfId="0" applyNumberFormat="1" applyFont="1" applyFill="1" applyBorder="1" applyAlignment="1">
      <alignment horizontal="right" indent="2"/>
    </xf>
    <xf numFmtId="4" fontId="3" fillId="2" borderId="4" xfId="0" applyNumberFormat="1" applyFont="1" applyFill="1" applyBorder="1" applyAlignment="1"/>
    <xf numFmtId="4" fontId="6" fillId="2" borderId="3" xfId="0" applyNumberFormat="1" applyFont="1" applyFill="1" applyBorder="1" applyAlignment="1"/>
    <xf numFmtId="4" fontId="6" fillId="2" borderId="4" xfId="0" applyNumberFormat="1" applyFont="1" applyFill="1" applyBorder="1" applyAlignment="1"/>
    <xf numFmtId="4" fontId="6" fillId="2" borderId="4" xfId="0" applyNumberFormat="1" applyFont="1" applyFill="1" applyBorder="1" applyAlignment="1">
      <alignment horizontal="right"/>
    </xf>
    <xf numFmtId="4" fontId="11" fillId="2" borderId="3" xfId="0" applyNumberFormat="1" applyFont="1" applyFill="1" applyBorder="1" applyAlignment="1">
      <alignment horizontal="right"/>
    </xf>
    <xf numFmtId="4" fontId="1" fillId="0" borderId="0" xfId="0" applyNumberFormat="1" applyFont="1"/>
    <xf numFmtId="4" fontId="6" fillId="3" borderId="3" xfId="0" applyNumberFormat="1" applyFont="1" applyFill="1" applyBorder="1" applyAlignment="1">
      <alignment horizontal="right"/>
    </xf>
    <xf numFmtId="4" fontId="6" fillId="0" borderId="3" xfId="0" applyNumberFormat="1" applyFont="1" applyFill="1" applyBorder="1" applyAlignment="1">
      <alignment horizontal="right"/>
    </xf>
    <xf numFmtId="4" fontId="6" fillId="0" borderId="3" xfId="0" applyNumberFormat="1" applyFont="1" applyBorder="1" applyAlignment="1">
      <alignment horizontal="right"/>
    </xf>
    <xf numFmtId="0" fontId="9" fillId="2" borderId="1" xfId="0" applyNumberFormat="1" applyFont="1" applyFill="1" applyBorder="1" applyAlignment="1" applyProtection="1">
      <alignment horizontal="left" vertical="center" wrapText="1"/>
    </xf>
    <xf numFmtId="0" fontId="9" fillId="2" borderId="4" xfId="0" applyNumberFormat="1" applyFont="1" applyFill="1" applyBorder="1" applyAlignment="1" applyProtection="1">
      <alignment vertical="center" wrapText="1"/>
    </xf>
    <xf numFmtId="4" fontId="3" fillId="0" borderId="4" xfId="0" applyNumberFormat="1" applyFont="1" applyFill="1" applyBorder="1" applyAlignment="1">
      <alignment horizontal="right"/>
    </xf>
    <xf numFmtId="4" fontId="6" fillId="0" borderId="4" xfId="0" applyNumberFormat="1" applyFont="1" applyFill="1" applyBorder="1" applyAlignment="1">
      <alignment horizontal="right"/>
    </xf>
    <xf numFmtId="3" fontId="3" fillId="0" borderId="4" xfId="0" applyNumberFormat="1" applyFont="1" applyFill="1" applyBorder="1" applyAlignment="1">
      <alignment horizontal="right"/>
    </xf>
    <xf numFmtId="4" fontId="3" fillId="2" borderId="3" xfId="0" applyNumberFormat="1" applyFont="1" applyFill="1" applyBorder="1" applyAlignment="1" applyProtection="1">
      <alignment horizontal="right" wrapText="1"/>
    </xf>
    <xf numFmtId="4" fontId="6" fillId="2" borderId="3" xfId="0" applyNumberFormat="1" applyFont="1" applyFill="1" applyBorder="1" applyAlignment="1" applyProtection="1">
      <alignment horizontal="right" wrapText="1"/>
    </xf>
    <xf numFmtId="4" fontId="0" fillId="0" borderId="3" xfId="0" applyNumberFormat="1" applyBorder="1"/>
    <xf numFmtId="4" fontId="3" fillId="0" borderId="3" xfId="0" applyNumberFormat="1" applyFont="1" applyFill="1" applyBorder="1" applyAlignment="1">
      <alignment horizontal="right"/>
    </xf>
    <xf numFmtId="4" fontId="11" fillId="0" borderId="3" xfId="0" applyNumberFormat="1" applyFont="1" applyFill="1" applyBorder="1" applyAlignment="1">
      <alignment horizontal="right"/>
    </xf>
    <xf numFmtId="4" fontId="6" fillId="0" borderId="3" xfId="0" applyNumberFormat="1" applyFont="1" applyFill="1" applyBorder="1" applyAlignment="1"/>
    <xf numFmtId="0" fontId="6" fillId="2" borderId="1" xfId="0" applyNumberFormat="1" applyFont="1" applyFill="1" applyBorder="1" applyAlignment="1" applyProtection="1">
      <alignment horizontal="left" vertical="center" wrapText="1"/>
    </xf>
    <xf numFmtId="0" fontId="6" fillId="2" borderId="2" xfId="0" applyNumberFormat="1" applyFont="1" applyFill="1" applyBorder="1" applyAlignment="1" applyProtection="1">
      <alignment horizontal="left" vertical="center" wrapText="1"/>
    </xf>
    <xf numFmtId="0" fontId="6" fillId="2" borderId="4" xfId="0" applyNumberFormat="1" applyFont="1" applyFill="1" applyBorder="1" applyAlignment="1" applyProtection="1">
      <alignment horizontal="left" vertical="center" wrapText="1"/>
    </xf>
    <xf numFmtId="0" fontId="3" fillId="2" borderId="1" xfId="0" applyNumberFormat="1" applyFont="1" applyFill="1" applyBorder="1" applyAlignment="1" applyProtection="1">
      <alignment horizontal="left" vertical="center" wrapText="1"/>
    </xf>
    <xf numFmtId="0" fontId="3" fillId="2" borderId="2" xfId="0" applyNumberFormat="1" applyFont="1" applyFill="1" applyBorder="1" applyAlignment="1" applyProtection="1">
      <alignment horizontal="left" vertical="center" wrapTex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4" fontId="6" fillId="4" borderId="1" xfId="0" quotePrefix="1" applyNumberFormat="1" applyFont="1" applyFill="1" applyBorder="1" applyAlignment="1">
      <alignment horizontal="right"/>
    </xf>
    <xf numFmtId="0" fontId="11" fillId="0" borderId="1" xfId="0" quotePrefix="1" applyNumberFormat="1" applyFont="1" applyFill="1" applyBorder="1" applyAlignment="1" applyProtection="1">
      <alignment horizontal="left" vertical="center" wrapText="1"/>
    </xf>
    <xf numFmtId="0" fontId="9" fillId="0" borderId="2" xfId="0" applyNumberFormat="1" applyFont="1" applyFill="1" applyBorder="1" applyAlignment="1" applyProtection="1">
      <alignment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13" fillId="0" borderId="0" xfId="0" applyFont="1" applyAlignment="1">
      <alignment wrapText="1"/>
    </xf>
    <xf numFmtId="0" fontId="12" fillId="0" borderId="0" xfId="0" applyNumberFormat="1" applyFont="1" applyFill="1" applyBorder="1" applyAlignment="1" applyProtection="1">
      <alignment vertical="center" wrapText="1"/>
    </xf>
    <xf numFmtId="0" fontId="11" fillId="3" borderId="1" xfId="0" applyNumberFormat="1" applyFont="1" applyFill="1" applyBorder="1" applyAlignment="1" applyProtection="1">
      <alignment horizontal="left" vertical="center" wrapText="1"/>
    </xf>
    <xf numFmtId="0" fontId="9" fillId="3" borderId="2" xfId="0" applyNumberFormat="1" applyFont="1" applyFill="1" applyBorder="1" applyAlignment="1" applyProtection="1">
      <alignment vertical="center" wrapText="1"/>
    </xf>
    <xf numFmtId="0" fontId="9" fillId="3" borderId="2" xfId="0" applyNumberFormat="1" applyFont="1" applyFill="1" applyBorder="1" applyAlignment="1" applyProtection="1">
      <alignment vertical="center"/>
    </xf>
    <xf numFmtId="0" fontId="11" fillId="0" borderId="1" xfId="0" applyNumberFormat="1" applyFont="1" applyFill="1" applyBorder="1" applyAlignment="1" applyProtection="1">
      <alignment horizontal="left" vertical="center" wrapText="1"/>
    </xf>
    <xf numFmtId="0" fontId="9" fillId="0" borderId="2" xfId="0" applyNumberFormat="1" applyFont="1" applyFill="1" applyBorder="1" applyAlignment="1" applyProtection="1">
      <alignment vertical="center"/>
    </xf>
    <xf numFmtId="0" fontId="11" fillId="0" borderId="1" xfId="0" quotePrefix="1" applyFont="1" applyFill="1" applyBorder="1" applyAlignment="1">
      <alignment horizontal="left" vertical="center"/>
    </xf>
    <xf numFmtId="0" fontId="11" fillId="0" borderId="2" xfId="0" applyNumberFormat="1" applyFont="1" applyFill="1" applyBorder="1" applyAlignment="1" applyProtection="1">
      <alignment horizontal="left" vertical="center" wrapText="1"/>
    </xf>
    <xf numFmtId="0" fontId="11" fillId="0" borderId="4" xfId="0" applyNumberFormat="1" applyFont="1" applyFill="1" applyBorder="1" applyAlignment="1" applyProtection="1">
      <alignment horizontal="left" vertical="center" wrapText="1"/>
    </xf>
    <xf numFmtId="0" fontId="11" fillId="3" borderId="1" xfId="0" quotePrefix="1" applyNumberFormat="1" applyFont="1" applyFill="1" applyBorder="1" applyAlignment="1" applyProtection="1">
      <alignment horizontal="left" vertical="center" wrapText="1"/>
    </xf>
    <xf numFmtId="0" fontId="11" fillId="0" borderId="1" xfId="0" quotePrefix="1" applyFont="1" applyBorder="1" applyAlignment="1">
      <alignment horizontal="left" vertical="center"/>
    </xf>
    <xf numFmtId="0" fontId="14" fillId="0" borderId="0" xfId="0" applyNumberFormat="1" applyFont="1" applyFill="1" applyBorder="1" applyAlignment="1" applyProtection="1">
      <alignment wrapText="1"/>
    </xf>
    <xf numFmtId="0" fontId="15" fillId="0" borderId="0" xfId="0" applyNumberFormat="1" applyFont="1" applyFill="1" applyBorder="1" applyAlignment="1" applyProtection="1">
      <alignment wrapText="1"/>
    </xf>
    <xf numFmtId="0" fontId="14" fillId="0" borderId="0" xfId="0" applyNumberFormat="1" applyFont="1" applyFill="1" applyBorder="1" applyAlignment="1" applyProtection="1">
      <alignment horizontal="center" wrapText="1"/>
    </xf>
    <xf numFmtId="0" fontId="6" fillId="4" borderId="1" xfId="0" applyNumberFormat="1" applyFont="1" applyFill="1" applyBorder="1" applyAlignment="1" applyProtection="1">
      <alignment horizontal="left" vertical="center" wrapText="1"/>
    </xf>
    <xf numFmtId="0" fontId="6" fillId="4" borderId="2" xfId="0" applyNumberFormat="1" applyFont="1" applyFill="1" applyBorder="1" applyAlignment="1" applyProtection="1">
      <alignment horizontal="left" vertical="center" wrapText="1"/>
    </xf>
    <xf numFmtId="0" fontId="6" fillId="4" borderId="4" xfId="0" applyNumberFormat="1" applyFont="1" applyFill="1" applyBorder="1" applyAlignment="1" applyProtection="1">
      <alignment horizontal="left" vertical="center" wrapText="1"/>
    </xf>
    <xf numFmtId="0" fontId="6" fillId="3" borderId="1" xfId="0" applyNumberFormat="1" applyFont="1" applyFill="1" applyBorder="1" applyAlignment="1" applyProtection="1">
      <alignment horizontal="left" vertical="center" wrapText="1"/>
    </xf>
    <xf numFmtId="0" fontId="6" fillId="3" borderId="2" xfId="0" applyNumberFormat="1" applyFont="1" applyFill="1" applyBorder="1" applyAlignment="1" applyProtection="1">
      <alignment horizontal="left" vertical="center" wrapText="1"/>
    </xf>
    <xf numFmtId="0" fontId="6" fillId="3" borderId="4" xfId="0" applyNumberFormat="1" applyFont="1" applyFill="1" applyBorder="1" applyAlignment="1" applyProtection="1">
      <alignment horizontal="left" vertical="center" wrapText="1"/>
    </xf>
    <xf numFmtId="0" fontId="11" fillId="2" borderId="1" xfId="0" applyNumberFormat="1" applyFont="1" applyFill="1" applyBorder="1" applyAlignment="1" applyProtection="1">
      <alignment horizontal="center" vertical="center" wrapText="1"/>
    </xf>
    <xf numFmtId="0" fontId="11" fillId="2" borderId="2" xfId="0" applyNumberFormat="1" applyFont="1" applyFill="1" applyBorder="1" applyAlignment="1" applyProtection="1">
      <alignment horizontal="center" vertical="center" wrapText="1"/>
    </xf>
    <xf numFmtId="0" fontId="11" fillId="2" borderId="4" xfId="0" applyNumberFormat="1" applyFont="1" applyFill="1" applyBorder="1" applyAlignment="1" applyProtection="1">
      <alignment horizontal="center" vertical="center" wrapText="1"/>
    </xf>
    <xf numFmtId="0" fontId="13" fillId="0" borderId="0" xfId="0" applyFont="1" applyAlignment="1">
      <alignment vertical="center" wrapText="1"/>
    </xf>
    <xf numFmtId="0" fontId="6" fillId="2" borderId="1" xfId="0" applyNumberFormat="1" applyFont="1" applyFill="1" applyBorder="1" applyAlignment="1" applyProtection="1">
      <alignment horizontal="left" vertical="center" shrinkToFit="1"/>
    </xf>
    <xf numFmtId="0" fontId="6" fillId="2" borderId="2" xfId="0" applyNumberFormat="1" applyFont="1" applyFill="1" applyBorder="1" applyAlignment="1" applyProtection="1">
      <alignment horizontal="left" vertical="center" shrinkToFit="1"/>
    </xf>
    <xf numFmtId="0" fontId="6" fillId="2" borderId="4" xfId="0" applyNumberFormat="1" applyFont="1" applyFill="1" applyBorder="1" applyAlignment="1" applyProtection="1">
      <alignment horizontal="left" vertical="center" shrinkToFit="1"/>
    </xf>
    <xf numFmtId="0" fontId="17" fillId="2" borderId="1" xfId="0" applyNumberFormat="1" applyFont="1" applyFill="1" applyBorder="1" applyAlignment="1" applyProtection="1">
      <alignment horizontal="left" vertical="center" wrapText="1"/>
    </xf>
    <xf numFmtId="0" fontId="17" fillId="2" borderId="2" xfId="0" applyNumberFormat="1" applyFont="1" applyFill="1" applyBorder="1" applyAlignment="1" applyProtection="1">
      <alignment horizontal="left" vertical="center" wrapText="1"/>
    </xf>
    <xf numFmtId="0" fontId="17" fillId="2" borderId="4" xfId="0" applyNumberFormat="1" applyFont="1" applyFill="1" applyBorder="1" applyAlignment="1" applyProtection="1">
      <alignment horizontal="left" vertical="center" wrapText="1"/>
    </xf>
    <xf numFmtId="0" fontId="3" fillId="2" borderId="1" xfId="0" applyNumberFormat="1" applyFont="1" applyFill="1" applyBorder="1" applyAlignment="1" applyProtection="1">
      <alignment horizontal="left" vertical="center" wrapText="1"/>
    </xf>
    <xf numFmtId="0" fontId="3" fillId="2" borderId="2" xfId="0" applyNumberFormat="1" applyFont="1" applyFill="1" applyBorder="1" applyAlignment="1" applyProtection="1">
      <alignment horizontal="left" vertical="center" wrapTex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6" fillId="2" borderId="1" xfId="0" applyNumberFormat="1" applyFont="1" applyFill="1" applyBorder="1" applyAlignment="1" applyProtection="1">
      <alignment horizontal="left" vertical="center" wrapText="1"/>
    </xf>
    <xf numFmtId="0" fontId="6" fillId="2" borderId="2" xfId="0" applyNumberFormat="1" applyFont="1" applyFill="1" applyBorder="1" applyAlignment="1" applyProtection="1">
      <alignment horizontal="left" vertical="center" wrapText="1"/>
    </xf>
    <xf numFmtId="0" fontId="6" fillId="2" borderId="4" xfId="0" applyNumberFormat="1" applyFont="1" applyFill="1" applyBorder="1" applyAlignment="1" applyProtection="1">
      <alignment horizontal="left" vertical="center" wrapText="1"/>
    </xf>
    <xf numFmtId="0" fontId="18" fillId="2" borderId="1" xfId="0" applyNumberFormat="1" applyFont="1" applyFill="1" applyBorder="1" applyAlignment="1" applyProtection="1">
      <alignment horizontal="left" vertical="center" wrapText="1"/>
    </xf>
    <xf numFmtId="0" fontId="18" fillId="2" borderId="2" xfId="0" applyNumberFormat="1" applyFont="1" applyFill="1" applyBorder="1" applyAlignment="1" applyProtection="1">
      <alignment horizontal="left" vertical="center" wrapText="1"/>
    </xf>
    <xf numFmtId="0" fontId="18" fillId="2" borderId="4" xfId="0" applyNumberFormat="1" applyFont="1" applyFill="1" applyBorder="1" applyAlignment="1" applyProtection="1">
      <alignment horizontal="left" vertical="center" wrapText="1"/>
    </xf>
    <xf numFmtId="0" fontId="3" fillId="2" borderId="1" xfId="0" applyNumberFormat="1" applyFont="1" applyFill="1" applyBorder="1" applyAlignment="1" applyProtection="1">
      <alignment horizontal="left" wrapText="1"/>
    </xf>
    <xf numFmtId="0" fontId="3" fillId="2" borderId="2" xfId="0" applyNumberFormat="1" applyFont="1" applyFill="1" applyBorder="1" applyAlignment="1" applyProtection="1">
      <alignment horizontal="left" wrapText="1"/>
    </xf>
    <xf numFmtId="0" fontId="3" fillId="2" borderId="4" xfId="0" applyNumberFormat="1" applyFont="1" applyFill="1" applyBorder="1" applyAlignment="1" applyProtection="1">
      <alignment horizontal="left" wrapText="1"/>
    </xf>
    <xf numFmtId="0" fontId="6" fillId="2" borderId="1" xfId="0" applyNumberFormat="1" applyFont="1" applyFill="1" applyBorder="1" applyAlignment="1" applyProtection="1">
      <alignment horizontal="left" wrapText="1"/>
    </xf>
    <xf numFmtId="0" fontId="6" fillId="2" borderId="2" xfId="0" applyNumberFormat="1" applyFont="1" applyFill="1" applyBorder="1" applyAlignment="1" applyProtection="1">
      <alignment horizontal="left" wrapText="1"/>
    </xf>
    <xf numFmtId="0" fontId="6" fillId="2" borderId="4" xfId="0" applyNumberFormat="1" applyFont="1" applyFill="1" applyBorder="1" applyAlignment="1" applyProtection="1">
      <alignment horizontal="left" wrapText="1"/>
    </xf>
    <xf numFmtId="0" fontId="6" fillId="4" borderId="1" xfId="0" applyNumberFormat="1" applyFont="1" applyFill="1" applyBorder="1" applyAlignment="1" applyProtection="1">
      <alignment horizontal="center" vertical="center" wrapText="1"/>
    </xf>
    <xf numFmtId="0" fontId="6" fillId="4" borderId="2" xfId="0" applyNumberFormat="1" applyFont="1" applyFill="1" applyBorder="1" applyAlignment="1" applyProtection="1">
      <alignment horizontal="center" vertical="center" wrapText="1"/>
    </xf>
    <xf numFmtId="0" fontId="6" fillId="4" borderId="4" xfId="0" applyNumberFormat="1" applyFont="1" applyFill="1" applyBorder="1" applyAlignment="1" applyProtection="1">
      <alignment horizontal="center" vertical="center" wrapText="1"/>
    </xf>
    <xf numFmtId="0" fontId="6" fillId="2" borderId="1" xfId="0" applyNumberFormat="1" applyFont="1" applyFill="1" applyBorder="1" applyAlignment="1" applyProtection="1">
      <alignment horizontal="center" vertical="center" wrapText="1"/>
    </xf>
    <xf numFmtId="0" fontId="6" fillId="2" borderId="2" xfId="0" applyNumberFormat="1" applyFont="1" applyFill="1" applyBorder="1" applyAlignment="1" applyProtection="1">
      <alignment horizontal="center" vertical="center" wrapText="1"/>
    </xf>
    <xf numFmtId="0" fontId="6" fillId="2" borderId="4" xfId="0" applyNumberFormat="1" applyFont="1" applyFill="1" applyBorder="1" applyAlignment="1" applyProtection="1">
      <alignment horizontal="center" vertical="center" wrapText="1"/>
    </xf>
    <xf numFmtId="0" fontId="3" fillId="2" borderId="1" xfId="0" applyNumberFormat="1" applyFont="1" applyFill="1" applyBorder="1" applyAlignment="1" applyProtection="1">
      <alignment horizontal="center" vertical="center" wrapText="1"/>
    </xf>
    <xf numFmtId="0" fontId="3" fillId="2" borderId="2" xfId="0" applyNumberFormat="1" applyFont="1" applyFill="1" applyBorder="1" applyAlignment="1" applyProtection="1">
      <alignment horizontal="center" vertical="center" wrapText="1"/>
    </xf>
    <xf numFmtId="0" fontId="3" fillId="2" borderId="4" xfId="0" applyNumberFormat="1" applyFont="1" applyFill="1" applyBorder="1" applyAlignment="1" applyProtection="1">
      <alignment horizontal="center" vertical="center" wrapText="1"/>
    </xf>
    <xf numFmtId="0" fontId="3" fillId="2" borderId="1" xfId="0" applyNumberFormat="1" applyFont="1" applyFill="1" applyBorder="1" applyAlignment="1" applyProtection="1">
      <alignment horizontal="center" vertical="center"/>
    </xf>
    <xf numFmtId="0" fontId="3" fillId="2" borderId="2" xfId="0" applyNumberFormat="1" applyFont="1" applyFill="1" applyBorder="1" applyAlignment="1" applyProtection="1">
      <alignment horizontal="center" vertical="center"/>
    </xf>
    <xf numFmtId="0" fontId="3" fillId="2" borderId="4" xfId="0" applyNumberFormat="1" applyFont="1" applyFill="1" applyBorder="1" applyAlignment="1" applyProtection="1">
      <alignment horizontal="center"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36"/>
  <sheetViews>
    <sheetView tabSelected="1" topLeftCell="A4" workbookViewId="0">
      <selection sqref="A1:J37"/>
    </sheetView>
  </sheetViews>
  <sheetFormatPr defaultRowHeight="15" x14ac:dyDescent="0.25"/>
  <cols>
    <col min="5" max="10" width="25.28515625" customWidth="1"/>
  </cols>
  <sheetData>
    <row r="1" spans="1:10" ht="42" customHeight="1" x14ac:dyDescent="0.25">
      <c r="A1" s="181" t="s">
        <v>151</v>
      </c>
      <c r="B1" s="181"/>
      <c r="C1" s="181"/>
      <c r="D1" s="181"/>
      <c r="E1" s="181"/>
      <c r="F1" s="181"/>
      <c r="G1" s="181"/>
      <c r="H1" s="181"/>
      <c r="I1" s="181"/>
      <c r="J1" s="181"/>
    </row>
    <row r="2" spans="1:10" ht="18" customHeight="1" x14ac:dyDescent="0.3">
      <c r="A2" s="5"/>
      <c r="B2" s="5"/>
      <c r="C2" s="5"/>
      <c r="D2" s="5"/>
      <c r="E2" s="5"/>
      <c r="F2" s="5"/>
      <c r="G2" s="5"/>
      <c r="H2" s="5"/>
      <c r="I2" s="5"/>
      <c r="J2" s="5"/>
    </row>
    <row r="3" spans="1:10" ht="15.75" x14ac:dyDescent="0.25">
      <c r="A3" s="181" t="s">
        <v>38</v>
      </c>
      <c r="B3" s="181"/>
      <c r="C3" s="181"/>
      <c r="D3" s="181"/>
      <c r="E3" s="181"/>
      <c r="F3" s="181"/>
      <c r="G3" s="181"/>
      <c r="H3" s="181"/>
      <c r="I3" s="183"/>
      <c r="J3" s="183"/>
    </row>
    <row r="4" spans="1:10" ht="17.45" x14ac:dyDescent="0.3">
      <c r="A4" s="5"/>
      <c r="B4" s="5"/>
      <c r="C4" s="5"/>
      <c r="D4" s="5"/>
      <c r="E4" s="5"/>
      <c r="F4" s="5"/>
      <c r="G4" s="5"/>
      <c r="H4" s="5"/>
      <c r="I4" s="6"/>
      <c r="J4" s="6"/>
    </row>
    <row r="5" spans="1:10" ht="18" customHeight="1" x14ac:dyDescent="0.25">
      <c r="A5" s="181" t="s">
        <v>48</v>
      </c>
      <c r="B5" s="182"/>
      <c r="C5" s="182"/>
      <c r="D5" s="182"/>
      <c r="E5" s="182"/>
      <c r="F5" s="182"/>
      <c r="G5" s="182"/>
      <c r="H5" s="182"/>
      <c r="I5" s="182"/>
      <c r="J5" s="182"/>
    </row>
    <row r="6" spans="1:10" ht="17.45" x14ac:dyDescent="0.3">
      <c r="A6" s="1"/>
      <c r="B6" s="2"/>
      <c r="C6" s="2"/>
      <c r="D6" s="2"/>
      <c r="E6" s="7"/>
      <c r="F6" s="8"/>
      <c r="G6" s="8"/>
      <c r="H6" s="8"/>
      <c r="I6" s="8"/>
      <c r="J6" s="46"/>
    </row>
    <row r="7" spans="1:10" ht="25.5" x14ac:dyDescent="0.25">
      <c r="A7" s="34"/>
      <c r="B7" s="35"/>
      <c r="C7" s="35"/>
      <c r="D7" s="36"/>
      <c r="E7" s="37"/>
      <c r="F7" s="4" t="s">
        <v>144</v>
      </c>
      <c r="G7" s="4" t="s">
        <v>145</v>
      </c>
      <c r="H7" s="4" t="s">
        <v>146</v>
      </c>
      <c r="I7" s="4" t="s">
        <v>53</v>
      </c>
      <c r="J7" s="4" t="s">
        <v>147</v>
      </c>
    </row>
    <row r="8" spans="1:10" ht="14.45" x14ac:dyDescent="0.3">
      <c r="A8" s="184" t="s">
        <v>0</v>
      </c>
      <c r="B8" s="185"/>
      <c r="C8" s="185"/>
      <c r="D8" s="185"/>
      <c r="E8" s="186"/>
      <c r="F8" s="158">
        <v>1062932.1299999999</v>
      </c>
      <c r="G8" s="39">
        <v>1565835</v>
      </c>
      <c r="H8" s="39">
        <v>1644850</v>
      </c>
      <c r="I8" s="39">
        <v>1702845</v>
      </c>
      <c r="J8" s="39">
        <v>1764935</v>
      </c>
    </row>
    <row r="9" spans="1:10" ht="14.45" x14ac:dyDescent="0.3">
      <c r="A9" s="187" t="s">
        <v>1</v>
      </c>
      <c r="B9" s="180"/>
      <c r="C9" s="180"/>
      <c r="D9" s="180"/>
      <c r="E9" s="188"/>
      <c r="F9" s="159">
        <v>1062932.1299999999</v>
      </c>
      <c r="G9" s="39">
        <v>1565835</v>
      </c>
      <c r="H9" s="39">
        <v>1644850</v>
      </c>
      <c r="I9" s="39">
        <v>1702845</v>
      </c>
      <c r="J9" s="39">
        <v>1764935</v>
      </c>
    </row>
    <row r="10" spans="1:10" ht="14.45" x14ac:dyDescent="0.3">
      <c r="A10" s="189" t="s">
        <v>2</v>
      </c>
      <c r="B10" s="188"/>
      <c r="C10" s="188"/>
      <c r="D10" s="188"/>
      <c r="E10" s="188"/>
      <c r="F10" s="39"/>
      <c r="G10" s="39"/>
      <c r="H10" s="39"/>
      <c r="I10" s="39"/>
      <c r="J10" s="39"/>
    </row>
    <row r="11" spans="1:10" ht="14.45" x14ac:dyDescent="0.3">
      <c r="A11" s="47" t="s">
        <v>3</v>
      </c>
      <c r="B11" s="48"/>
      <c r="C11" s="48"/>
      <c r="D11" s="48"/>
      <c r="E11" s="48"/>
      <c r="F11" s="158">
        <v>1080259.6399999999</v>
      </c>
      <c r="G11" s="38">
        <v>1565835</v>
      </c>
      <c r="H11" s="38">
        <v>1644850</v>
      </c>
      <c r="I11" s="38">
        <v>1702845</v>
      </c>
      <c r="J11" s="38">
        <v>1764935</v>
      </c>
    </row>
    <row r="12" spans="1:10" x14ac:dyDescent="0.25">
      <c r="A12" s="179" t="s">
        <v>4</v>
      </c>
      <c r="B12" s="180"/>
      <c r="C12" s="180"/>
      <c r="D12" s="180"/>
      <c r="E12" s="180"/>
      <c r="F12" s="159">
        <v>1030380.22</v>
      </c>
      <c r="G12" s="39">
        <v>1495332</v>
      </c>
      <c r="H12" s="39">
        <v>1616850</v>
      </c>
      <c r="I12" s="39">
        <v>1677201</v>
      </c>
      <c r="J12" s="40">
        <v>1739935</v>
      </c>
    </row>
    <row r="13" spans="1:10" ht="14.45" x14ac:dyDescent="0.3">
      <c r="A13" s="193" t="s">
        <v>5</v>
      </c>
      <c r="B13" s="188"/>
      <c r="C13" s="188"/>
      <c r="D13" s="188"/>
      <c r="E13" s="188"/>
      <c r="F13" s="160">
        <v>49879.42</v>
      </c>
      <c r="G13" s="41">
        <v>70503</v>
      </c>
      <c r="H13" s="41">
        <v>28000</v>
      </c>
      <c r="I13" s="41">
        <v>25644</v>
      </c>
      <c r="J13" s="40">
        <v>25000</v>
      </c>
    </row>
    <row r="14" spans="1:10" x14ac:dyDescent="0.25">
      <c r="A14" s="192" t="s">
        <v>6</v>
      </c>
      <c r="B14" s="185"/>
      <c r="C14" s="185"/>
      <c r="D14" s="185"/>
      <c r="E14" s="185"/>
      <c r="F14" s="158">
        <f>F8-F11</f>
        <v>-17327.510000000009</v>
      </c>
      <c r="G14" s="38">
        <v>0</v>
      </c>
      <c r="H14" s="42">
        <v>0</v>
      </c>
      <c r="I14" s="42">
        <v>0</v>
      </c>
      <c r="J14" s="42">
        <v>0</v>
      </c>
    </row>
    <row r="15" spans="1:10" ht="17.45" x14ac:dyDescent="0.3">
      <c r="A15" s="5"/>
      <c r="B15" s="9"/>
      <c r="C15" s="9"/>
      <c r="D15" s="9"/>
      <c r="E15" s="9"/>
      <c r="F15" s="9"/>
      <c r="G15" s="9"/>
      <c r="H15" s="3"/>
      <c r="I15" s="3"/>
      <c r="J15" s="3"/>
    </row>
    <row r="16" spans="1:10" ht="18" customHeight="1" x14ac:dyDescent="0.25">
      <c r="A16" s="181" t="s">
        <v>49</v>
      </c>
      <c r="B16" s="182"/>
      <c r="C16" s="182"/>
      <c r="D16" s="182"/>
      <c r="E16" s="182"/>
      <c r="F16" s="182"/>
      <c r="G16" s="182"/>
      <c r="H16" s="182"/>
      <c r="I16" s="182"/>
      <c r="J16" s="182"/>
    </row>
    <row r="17" spans="1:10" ht="17.45" x14ac:dyDescent="0.3">
      <c r="A17" s="30"/>
      <c r="B17" s="28"/>
      <c r="C17" s="28"/>
      <c r="D17" s="28"/>
      <c r="E17" s="28"/>
      <c r="F17" s="28"/>
      <c r="G17" s="28"/>
      <c r="H17" s="29"/>
      <c r="I17" s="29"/>
      <c r="J17" s="29"/>
    </row>
    <row r="18" spans="1:10" ht="25.5" x14ac:dyDescent="0.25">
      <c r="A18" s="34"/>
      <c r="B18" s="35"/>
      <c r="C18" s="35"/>
      <c r="D18" s="36"/>
      <c r="E18" s="37"/>
      <c r="F18" s="4" t="s">
        <v>144</v>
      </c>
      <c r="G18" s="4" t="s">
        <v>145</v>
      </c>
      <c r="H18" s="4" t="s">
        <v>146</v>
      </c>
      <c r="I18" s="4" t="s">
        <v>53</v>
      </c>
      <c r="J18" s="4" t="s">
        <v>147</v>
      </c>
    </row>
    <row r="19" spans="1:10" ht="15.75" customHeight="1" x14ac:dyDescent="0.25">
      <c r="A19" s="187" t="s">
        <v>8</v>
      </c>
      <c r="B19" s="190"/>
      <c r="C19" s="190"/>
      <c r="D19" s="190"/>
      <c r="E19" s="191"/>
      <c r="F19" s="41"/>
      <c r="G19" s="41"/>
      <c r="H19" s="41"/>
      <c r="I19" s="41"/>
      <c r="J19" s="41"/>
    </row>
    <row r="20" spans="1:10" ht="14.45" x14ac:dyDescent="0.3">
      <c r="A20" s="187" t="s">
        <v>9</v>
      </c>
      <c r="B20" s="180"/>
      <c r="C20" s="180"/>
      <c r="D20" s="180"/>
      <c r="E20" s="180"/>
      <c r="F20" s="41"/>
      <c r="G20" s="41"/>
      <c r="H20" s="41"/>
      <c r="I20" s="41"/>
      <c r="J20" s="41"/>
    </row>
    <row r="21" spans="1:10" ht="14.45" x14ac:dyDescent="0.3">
      <c r="A21" s="192" t="s">
        <v>10</v>
      </c>
      <c r="B21" s="185"/>
      <c r="C21" s="185"/>
      <c r="D21" s="185"/>
      <c r="E21" s="185"/>
      <c r="F21" s="38">
        <v>0</v>
      </c>
      <c r="G21" s="38">
        <v>0</v>
      </c>
      <c r="H21" s="38">
        <v>0</v>
      </c>
      <c r="I21" s="38">
        <v>0</v>
      </c>
      <c r="J21" s="38">
        <v>0</v>
      </c>
    </row>
    <row r="22" spans="1:10" ht="17.45" x14ac:dyDescent="0.3">
      <c r="A22" s="27"/>
      <c r="B22" s="28"/>
      <c r="C22" s="28"/>
      <c r="D22" s="28"/>
      <c r="E22" s="28"/>
      <c r="F22" s="28"/>
      <c r="G22" s="28"/>
      <c r="H22" s="29"/>
      <c r="I22" s="29"/>
      <c r="J22" s="29"/>
    </row>
    <row r="23" spans="1:10" ht="18" customHeight="1" x14ac:dyDescent="0.25">
      <c r="A23" s="181" t="s">
        <v>59</v>
      </c>
      <c r="B23" s="182"/>
      <c r="C23" s="182"/>
      <c r="D23" s="182"/>
      <c r="E23" s="182"/>
      <c r="F23" s="182"/>
      <c r="G23" s="182"/>
      <c r="H23" s="182"/>
      <c r="I23" s="182"/>
      <c r="J23" s="182"/>
    </row>
    <row r="24" spans="1:10" ht="17.45" x14ac:dyDescent="0.3">
      <c r="A24" s="27"/>
      <c r="B24" s="28"/>
      <c r="C24" s="28"/>
      <c r="D24" s="28"/>
      <c r="E24" s="28"/>
      <c r="F24" s="28"/>
      <c r="G24" s="28"/>
      <c r="H24" s="29"/>
      <c r="I24" s="29"/>
      <c r="J24" s="29"/>
    </row>
    <row r="25" spans="1:10" ht="25.5" x14ac:dyDescent="0.25">
      <c r="A25" s="34"/>
      <c r="B25" s="35"/>
      <c r="C25" s="35"/>
      <c r="D25" s="36"/>
      <c r="E25" s="37"/>
      <c r="F25" s="4" t="s">
        <v>144</v>
      </c>
      <c r="G25" s="4" t="s">
        <v>145</v>
      </c>
      <c r="H25" s="4" t="s">
        <v>146</v>
      </c>
      <c r="I25" s="4" t="s">
        <v>53</v>
      </c>
      <c r="J25" s="4" t="s">
        <v>147</v>
      </c>
    </row>
    <row r="26" spans="1:10" x14ac:dyDescent="0.25">
      <c r="A26" s="197" t="s">
        <v>50</v>
      </c>
      <c r="B26" s="198"/>
      <c r="C26" s="198"/>
      <c r="D26" s="198"/>
      <c r="E26" s="199"/>
      <c r="F26" s="178"/>
      <c r="G26" s="43"/>
      <c r="H26" s="43"/>
      <c r="I26" s="43"/>
      <c r="J26" s="44"/>
    </row>
    <row r="27" spans="1:10" ht="30" customHeight="1" x14ac:dyDescent="0.25">
      <c r="A27" s="200" t="s">
        <v>7</v>
      </c>
      <c r="B27" s="201"/>
      <c r="C27" s="201"/>
      <c r="D27" s="201"/>
      <c r="E27" s="202"/>
      <c r="F27" s="45"/>
      <c r="G27" s="45"/>
      <c r="H27" s="45"/>
      <c r="I27" s="45"/>
      <c r="J27" s="42"/>
    </row>
    <row r="30" spans="1:10" x14ac:dyDescent="0.25">
      <c r="A30" s="179" t="s">
        <v>11</v>
      </c>
      <c r="B30" s="180"/>
      <c r="C30" s="180"/>
      <c r="D30" s="180"/>
      <c r="E30" s="180"/>
      <c r="F30" s="41">
        <v>0</v>
      </c>
      <c r="G30" s="41">
        <v>0</v>
      </c>
      <c r="H30" s="41">
        <v>0</v>
      </c>
      <c r="I30" s="41">
        <v>0</v>
      </c>
      <c r="J30" s="41">
        <v>0</v>
      </c>
    </row>
    <row r="31" spans="1:10" ht="11.25" customHeight="1" x14ac:dyDescent="0.25">
      <c r="A31" s="22"/>
      <c r="B31" s="23"/>
      <c r="C31" s="23"/>
      <c r="D31" s="23"/>
      <c r="E31" s="23"/>
      <c r="F31" s="24"/>
      <c r="G31" s="24"/>
      <c r="H31" s="24"/>
      <c r="I31" s="24"/>
      <c r="J31" s="24"/>
    </row>
    <row r="32" spans="1:10" ht="29.25" customHeight="1" x14ac:dyDescent="0.25">
      <c r="A32" s="196"/>
      <c r="B32" s="196"/>
      <c r="C32" s="196"/>
      <c r="D32" s="196"/>
      <c r="E32" s="196"/>
      <c r="F32" s="196"/>
      <c r="G32" s="196"/>
      <c r="H32" s="196"/>
      <c r="I32" s="196"/>
      <c r="J32" s="196"/>
    </row>
    <row r="33" spans="1:10" ht="8.25" customHeight="1" x14ac:dyDescent="0.25"/>
    <row r="34" spans="1:10" x14ac:dyDescent="0.25">
      <c r="A34" s="194"/>
      <c r="B34" s="195"/>
      <c r="C34" s="195"/>
      <c r="D34" s="195"/>
      <c r="E34" s="195"/>
      <c r="F34" s="195"/>
      <c r="G34" s="195"/>
      <c r="H34" s="195"/>
      <c r="I34" s="195"/>
      <c r="J34" s="195"/>
    </row>
    <row r="35" spans="1:10" ht="21" customHeight="1" x14ac:dyDescent="0.25">
      <c r="D35" t="s">
        <v>152</v>
      </c>
      <c r="F35" s="149"/>
      <c r="G35" s="150"/>
      <c r="H35" s="150"/>
      <c r="I35" s="150"/>
      <c r="J35" s="150"/>
    </row>
    <row r="36" spans="1:10" ht="29.25" customHeight="1" x14ac:dyDescent="0.25">
      <c r="A36" s="194"/>
      <c r="B36" s="195"/>
      <c r="C36" s="195"/>
      <c r="D36" s="195"/>
      <c r="E36" s="195"/>
      <c r="F36" s="195"/>
      <c r="G36" s="195"/>
      <c r="H36" s="195"/>
      <c r="I36" s="195"/>
      <c r="J36" s="195"/>
    </row>
  </sheetData>
  <mergeCells count="20">
    <mergeCell ref="A36:J36"/>
    <mergeCell ref="A23:J23"/>
    <mergeCell ref="A32:J32"/>
    <mergeCell ref="A30:E30"/>
    <mergeCell ref="A34:J34"/>
    <mergeCell ref="A26:E26"/>
    <mergeCell ref="A27:E27"/>
    <mergeCell ref="A19:E19"/>
    <mergeCell ref="A20:E20"/>
    <mergeCell ref="A21:E21"/>
    <mergeCell ref="A13:E13"/>
    <mergeCell ref="A14:E14"/>
    <mergeCell ref="A12:E12"/>
    <mergeCell ref="A5:J5"/>
    <mergeCell ref="A16:J16"/>
    <mergeCell ref="A1:J1"/>
    <mergeCell ref="A3:J3"/>
    <mergeCell ref="A8:E8"/>
    <mergeCell ref="A9:E9"/>
    <mergeCell ref="A10:E10"/>
  </mergeCells>
  <pageMargins left="0.7" right="0.7" top="0.75" bottom="0.75" header="0.3" footer="0.3"/>
  <pageSetup paperSize="9" scale="69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70"/>
  <sheetViews>
    <sheetView topLeftCell="A46" workbookViewId="0">
      <selection activeCell="I79" sqref="I79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3" width="5.42578125" bestFit="1" customWidth="1"/>
    <col min="4" max="4" width="27.28515625" customWidth="1"/>
    <col min="5" max="9" width="25.28515625" customWidth="1"/>
    <col min="15" max="15" width="11.7109375" bestFit="1" customWidth="1"/>
  </cols>
  <sheetData>
    <row r="1" spans="1:15" ht="42" customHeight="1" x14ac:dyDescent="0.25">
      <c r="A1" s="181" t="s">
        <v>151</v>
      </c>
      <c r="B1" s="181"/>
      <c r="C1" s="181"/>
      <c r="D1" s="181"/>
      <c r="E1" s="181"/>
      <c r="F1" s="181"/>
      <c r="G1" s="181"/>
      <c r="H1" s="181"/>
      <c r="I1" s="181"/>
    </row>
    <row r="2" spans="1:15" ht="18" customHeight="1" x14ac:dyDescent="0.3">
      <c r="A2" s="5"/>
      <c r="B2" s="5"/>
      <c r="C2" s="5"/>
      <c r="D2" s="5"/>
      <c r="E2" s="5"/>
      <c r="F2" s="5"/>
      <c r="G2" s="5"/>
      <c r="H2" s="5"/>
      <c r="I2" s="5"/>
    </row>
    <row r="3" spans="1:15" ht="15.75" x14ac:dyDescent="0.25">
      <c r="A3" s="181" t="s">
        <v>38</v>
      </c>
      <c r="B3" s="181"/>
      <c r="C3" s="181"/>
      <c r="D3" s="181"/>
      <c r="E3" s="181"/>
      <c r="F3" s="181"/>
      <c r="G3" s="181"/>
      <c r="H3" s="183"/>
      <c r="I3" s="183"/>
    </row>
    <row r="4" spans="1:15" ht="17.45" x14ac:dyDescent="0.3">
      <c r="A4" s="5"/>
      <c r="B4" s="5"/>
      <c r="C4" s="5"/>
      <c r="D4" s="5"/>
      <c r="E4" s="5"/>
      <c r="F4" s="5"/>
      <c r="G4" s="5"/>
      <c r="H4" s="6"/>
      <c r="I4" s="6"/>
    </row>
    <row r="5" spans="1:15" ht="18" customHeight="1" x14ac:dyDescent="0.25">
      <c r="A5" s="181" t="s">
        <v>15</v>
      </c>
      <c r="B5" s="182"/>
      <c r="C5" s="182"/>
      <c r="D5" s="182"/>
      <c r="E5" s="182"/>
      <c r="F5" s="182"/>
      <c r="G5" s="182"/>
      <c r="H5" s="182"/>
      <c r="I5" s="182"/>
    </row>
    <row r="6" spans="1:15" ht="17.45" x14ac:dyDescent="0.3">
      <c r="A6" s="5"/>
      <c r="B6" s="5"/>
      <c r="C6" s="5"/>
      <c r="D6" s="5"/>
      <c r="E6" s="5"/>
      <c r="F6" s="5"/>
      <c r="G6" s="5"/>
      <c r="H6" s="6"/>
      <c r="I6" s="6"/>
    </row>
    <row r="7" spans="1:15" ht="15.6" x14ac:dyDescent="0.3">
      <c r="A7" s="181" t="s">
        <v>1</v>
      </c>
      <c r="B7" s="206"/>
      <c r="C7" s="206"/>
      <c r="D7" s="206"/>
      <c r="E7" s="206"/>
      <c r="F7" s="206"/>
      <c r="G7" s="206"/>
      <c r="H7" s="206"/>
      <c r="I7" s="206"/>
    </row>
    <row r="8" spans="1:15" ht="18" x14ac:dyDescent="0.25">
      <c r="A8" s="5"/>
      <c r="B8" s="5"/>
      <c r="C8" s="5"/>
      <c r="D8" s="5"/>
      <c r="E8" s="5"/>
      <c r="F8" s="5"/>
      <c r="G8" s="5"/>
      <c r="H8" s="138"/>
      <c r="I8" s="138"/>
    </row>
    <row r="9" spans="1:15" ht="25.5" x14ac:dyDescent="0.25">
      <c r="A9" s="26" t="s">
        <v>16</v>
      </c>
      <c r="B9" s="25" t="s">
        <v>17</v>
      </c>
      <c r="C9" s="25" t="s">
        <v>18</v>
      </c>
      <c r="D9" s="25" t="s">
        <v>14</v>
      </c>
      <c r="E9" s="25" t="s">
        <v>144</v>
      </c>
      <c r="F9" s="26" t="s">
        <v>145</v>
      </c>
      <c r="G9" s="26" t="s">
        <v>146</v>
      </c>
      <c r="H9" s="26" t="s">
        <v>53</v>
      </c>
      <c r="I9" s="26" t="s">
        <v>147</v>
      </c>
    </row>
    <row r="10" spans="1:15" ht="15.75" customHeight="1" x14ac:dyDescent="0.3">
      <c r="A10" s="13">
        <v>6</v>
      </c>
      <c r="B10" s="13"/>
      <c r="C10" s="13"/>
      <c r="D10" s="13" t="s">
        <v>19</v>
      </c>
      <c r="E10" s="139">
        <f>E11+E20+E24+E26</f>
        <v>1059270.4100000001</v>
      </c>
      <c r="F10" s="84">
        <f>F11+F20+F24+F26</f>
        <v>1565834.614042073</v>
      </c>
      <c r="G10" s="84">
        <f>G11+G20+G26+G24</f>
        <v>1644850</v>
      </c>
      <c r="H10" s="84">
        <f>H11+H20+H26+H24</f>
        <v>1702845</v>
      </c>
      <c r="I10" s="84">
        <f>I11+I20+I26+I24</f>
        <v>1764935</v>
      </c>
    </row>
    <row r="11" spans="1:15" ht="38.25" x14ac:dyDescent="0.25">
      <c r="A11" s="13"/>
      <c r="B11" s="13">
        <v>63</v>
      </c>
      <c r="C11" s="18"/>
      <c r="D11" s="13" t="s">
        <v>54</v>
      </c>
      <c r="E11" s="139">
        <f>SUM(E12:E19)</f>
        <v>946055.5900000002</v>
      </c>
      <c r="F11" s="84">
        <f>SUM(F12:F19)</f>
        <v>1483745</v>
      </c>
      <c r="G11" s="84">
        <f>SUM(G12:G19)</f>
        <v>1572750</v>
      </c>
      <c r="H11" s="84">
        <f>SUM(H12:H19)</f>
        <v>1628448</v>
      </c>
      <c r="I11" s="84">
        <f>SUM(I12:I19)</f>
        <v>1688202</v>
      </c>
    </row>
    <row r="12" spans="1:15" ht="38.25" x14ac:dyDescent="0.25">
      <c r="A12" s="13"/>
      <c r="B12" s="18">
        <v>6381</v>
      </c>
      <c r="C12" s="18">
        <v>26</v>
      </c>
      <c r="D12" s="18" t="s">
        <v>128</v>
      </c>
      <c r="E12" s="114">
        <v>7936.66</v>
      </c>
      <c r="F12" s="11">
        <v>21248</v>
      </c>
      <c r="G12" s="11">
        <v>13000</v>
      </c>
      <c r="H12" s="11">
        <v>15000</v>
      </c>
      <c r="I12" s="11">
        <v>15000</v>
      </c>
    </row>
    <row r="13" spans="1:15" ht="38.25" x14ac:dyDescent="0.25">
      <c r="A13" s="13"/>
      <c r="B13" s="18">
        <v>6361</v>
      </c>
      <c r="C13" s="18">
        <v>21</v>
      </c>
      <c r="D13" s="18" t="s">
        <v>129</v>
      </c>
      <c r="E13" s="114">
        <v>888749.93</v>
      </c>
      <c r="F13" s="11">
        <v>1367664</v>
      </c>
      <c r="G13" s="11">
        <v>1460050</v>
      </c>
      <c r="H13" s="11">
        <v>1512848</v>
      </c>
      <c r="I13" s="11">
        <v>1572002</v>
      </c>
      <c r="O13" s="122"/>
    </row>
    <row r="14" spans="1:15" ht="38.25" x14ac:dyDescent="0.25">
      <c r="A14" s="13"/>
      <c r="B14" s="18">
        <v>6362</v>
      </c>
      <c r="C14" s="18">
        <v>21</v>
      </c>
      <c r="D14" s="18" t="s">
        <v>150</v>
      </c>
      <c r="E14" s="114">
        <v>21605.4</v>
      </c>
      <c r="F14" s="11"/>
      <c r="G14" s="11">
        <v>21000</v>
      </c>
      <c r="H14" s="11">
        <v>21000</v>
      </c>
      <c r="I14" s="11">
        <v>21000</v>
      </c>
      <c r="O14" s="122"/>
    </row>
    <row r="15" spans="1:15" ht="25.5" x14ac:dyDescent="0.25">
      <c r="A15" s="13"/>
      <c r="B15" s="18">
        <v>6341</v>
      </c>
      <c r="C15" s="18">
        <v>23</v>
      </c>
      <c r="D15" s="18" t="s">
        <v>130</v>
      </c>
      <c r="E15" s="10">
        <v>0</v>
      </c>
      <c r="F15" s="11">
        <v>13704</v>
      </c>
      <c r="G15" s="11">
        <v>0</v>
      </c>
      <c r="H15" s="11">
        <v>0</v>
      </c>
      <c r="I15" s="11">
        <v>0</v>
      </c>
      <c r="O15" s="122"/>
    </row>
    <row r="16" spans="1:15" ht="38.25" x14ac:dyDescent="0.25">
      <c r="A16" s="13"/>
      <c r="B16" s="18">
        <v>6361</v>
      </c>
      <c r="C16" s="18">
        <v>22</v>
      </c>
      <c r="D16" s="18" t="s">
        <v>129</v>
      </c>
      <c r="E16" s="114">
        <v>286.93</v>
      </c>
      <c r="F16" s="11">
        <v>1300</v>
      </c>
      <c r="G16" s="11">
        <v>1000</v>
      </c>
      <c r="H16" s="11">
        <v>1300</v>
      </c>
      <c r="I16" s="11">
        <v>1300</v>
      </c>
      <c r="O16" s="122"/>
    </row>
    <row r="17" spans="1:15" ht="38.25" x14ac:dyDescent="0.25">
      <c r="A17" s="13"/>
      <c r="B17" s="18">
        <v>6391</v>
      </c>
      <c r="C17" s="18">
        <v>21</v>
      </c>
      <c r="D17" s="18" t="s">
        <v>143</v>
      </c>
      <c r="E17" s="114">
        <v>244.36</v>
      </c>
      <c r="F17" s="11">
        <v>320</v>
      </c>
      <c r="G17" s="11">
        <v>500</v>
      </c>
      <c r="H17" s="11">
        <v>700</v>
      </c>
      <c r="I17" s="11">
        <v>900</v>
      </c>
      <c r="O17" s="122"/>
    </row>
    <row r="18" spans="1:15" ht="51" x14ac:dyDescent="0.25">
      <c r="A18" s="13"/>
      <c r="B18" s="18">
        <v>6394</v>
      </c>
      <c r="C18" s="18">
        <v>26</v>
      </c>
      <c r="D18" s="18" t="s">
        <v>148</v>
      </c>
      <c r="E18" s="10"/>
      <c r="F18" s="11">
        <v>47291</v>
      </c>
      <c r="G18" s="11">
        <v>0</v>
      </c>
      <c r="H18" s="11"/>
      <c r="I18" s="11"/>
      <c r="O18" s="122"/>
    </row>
    <row r="19" spans="1:15" ht="51" x14ac:dyDescent="0.25">
      <c r="A19" s="13"/>
      <c r="B19" s="18">
        <v>6393</v>
      </c>
      <c r="C19" s="18">
        <v>26</v>
      </c>
      <c r="D19" s="18" t="s">
        <v>131</v>
      </c>
      <c r="E19" s="114">
        <v>27232.31</v>
      </c>
      <c r="F19" s="11">
        <v>32218</v>
      </c>
      <c r="G19" s="11">
        <v>77200</v>
      </c>
      <c r="H19" s="11">
        <v>77600</v>
      </c>
      <c r="I19" s="11">
        <v>78000</v>
      </c>
      <c r="O19" s="122"/>
    </row>
    <row r="20" spans="1:15" ht="25.5" x14ac:dyDescent="0.25">
      <c r="A20" s="13"/>
      <c r="B20" s="13">
        <v>66</v>
      </c>
      <c r="C20" s="13"/>
      <c r="D20" s="13" t="s">
        <v>133</v>
      </c>
      <c r="E20" s="139">
        <f>SUM(E21:E23)</f>
        <v>27201.269999999997</v>
      </c>
      <c r="F20" s="84">
        <f>SUM(F21:F23)</f>
        <v>3955.6140420731303</v>
      </c>
      <c r="G20" s="84">
        <f>SUM(G21:G23)</f>
        <v>8000</v>
      </c>
      <c r="H20" s="84">
        <f>SUM(H21:H23)</f>
        <v>5600</v>
      </c>
      <c r="I20" s="84">
        <f>SUM(I21:I23)</f>
        <v>5600</v>
      </c>
      <c r="O20" s="122"/>
    </row>
    <row r="21" spans="1:15" x14ac:dyDescent="0.25">
      <c r="A21" s="13"/>
      <c r="B21" s="18">
        <v>6631</v>
      </c>
      <c r="C21" s="18">
        <v>31</v>
      </c>
      <c r="D21" s="18" t="s">
        <v>132</v>
      </c>
      <c r="E21" s="114">
        <v>2361.0100000000002</v>
      </c>
      <c r="F21" s="105">
        <v>3292</v>
      </c>
      <c r="G21" s="11">
        <v>1000</v>
      </c>
      <c r="H21" s="11">
        <v>1000</v>
      </c>
      <c r="I21" s="11">
        <v>1000</v>
      </c>
      <c r="O21" s="122"/>
    </row>
    <row r="22" spans="1:15" x14ac:dyDescent="0.25">
      <c r="A22" s="13"/>
      <c r="B22" s="18">
        <v>6632</v>
      </c>
      <c r="C22" s="18">
        <v>31</v>
      </c>
      <c r="D22" s="18" t="s">
        <v>142</v>
      </c>
      <c r="E22" s="114">
        <v>24840.26</v>
      </c>
      <c r="F22" s="105">
        <v>0</v>
      </c>
      <c r="G22" s="11">
        <v>7000</v>
      </c>
      <c r="H22" s="11">
        <v>4000</v>
      </c>
      <c r="I22" s="11">
        <v>4000</v>
      </c>
      <c r="O22" s="122"/>
    </row>
    <row r="23" spans="1:15" x14ac:dyDescent="0.25">
      <c r="A23" s="13"/>
      <c r="B23" s="18">
        <v>6615</v>
      </c>
      <c r="C23" s="18">
        <v>71</v>
      </c>
      <c r="D23" s="18" t="s">
        <v>134</v>
      </c>
      <c r="E23" s="114"/>
      <c r="F23" s="105">
        <f>5000/7.5345</f>
        <v>663.61404207313024</v>
      </c>
      <c r="G23" s="105">
        <v>0</v>
      </c>
      <c r="H23" s="11">
        <v>600</v>
      </c>
      <c r="I23" s="11">
        <v>600</v>
      </c>
      <c r="O23" s="122"/>
    </row>
    <row r="24" spans="1:15" x14ac:dyDescent="0.25">
      <c r="A24" s="14"/>
      <c r="B24" s="33">
        <v>652</v>
      </c>
      <c r="C24" s="15"/>
      <c r="D24" s="33" t="s">
        <v>135</v>
      </c>
      <c r="E24" s="139">
        <f>SUM(E25)</f>
        <v>12851.09</v>
      </c>
      <c r="F24" s="106">
        <f>SUM(F25)</f>
        <v>10920</v>
      </c>
      <c r="G24" s="84">
        <f>SUM(G25)</f>
        <v>6000</v>
      </c>
      <c r="H24" s="84">
        <f t="shared" ref="H24:I24" si="0">SUM(H25)</f>
        <v>6000</v>
      </c>
      <c r="I24" s="84">
        <f t="shared" si="0"/>
        <v>6000</v>
      </c>
      <c r="O24" s="122"/>
    </row>
    <row r="25" spans="1:15" ht="25.5" x14ac:dyDescent="0.25">
      <c r="A25" s="14"/>
      <c r="B25" s="14">
        <v>6526</v>
      </c>
      <c r="C25" s="14">
        <v>445</v>
      </c>
      <c r="D25" s="94" t="s">
        <v>136</v>
      </c>
      <c r="E25" s="114">
        <v>12851.09</v>
      </c>
      <c r="F25" s="105">
        <v>10920</v>
      </c>
      <c r="G25" s="11">
        <v>6000</v>
      </c>
      <c r="H25" s="11">
        <v>6000</v>
      </c>
      <c r="I25" s="11">
        <v>6000</v>
      </c>
      <c r="O25" s="122"/>
    </row>
    <row r="26" spans="1:15" ht="38.25" x14ac:dyDescent="0.25">
      <c r="A26" s="14"/>
      <c r="B26" s="33">
        <v>67</v>
      </c>
      <c r="C26" s="100"/>
      <c r="D26" s="13" t="s">
        <v>55</v>
      </c>
      <c r="E26" s="139">
        <f>SUM(E27:E28)</f>
        <v>73162.460000000006</v>
      </c>
      <c r="F26" s="106">
        <f>SUM(F27:F28)</f>
        <v>67214</v>
      </c>
      <c r="G26" s="84">
        <f t="shared" ref="G26:I26" si="1">SUM(G27:G28)</f>
        <v>58100</v>
      </c>
      <c r="H26" s="84">
        <f t="shared" si="1"/>
        <v>62797</v>
      </c>
      <c r="I26" s="84">
        <f t="shared" si="1"/>
        <v>65133</v>
      </c>
      <c r="O26" s="122"/>
    </row>
    <row r="27" spans="1:15" ht="25.5" x14ac:dyDescent="0.25">
      <c r="A27" s="14"/>
      <c r="B27" s="14">
        <v>6711</v>
      </c>
      <c r="C27" s="14">
        <v>24</v>
      </c>
      <c r="D27" s="18" t="s">
        <v>137</v>
      </c>
      <c r="E27" s="114">
        <v>72476</v>
      </c>
      <c r="F27" s="105">
        <v>57635</v>
      </c>
      <c r="G27" s="11">
        <v>58100</v>
      </c>
      <c r="H27" s="11">
        <v>62797</v>
      </c>
      <c r="I27" s="11">
        <v>65133</v>
      </c>
      <c r="O27" s="122"/>
    </row>
    <row r="28" spans="1:15" x14ac:dyDescent="0.25">
      <c r="A28" s="18"/>
      <c r="B28" s="18"/>
      <c r="C28" s="14">
        <v>11</v>
      </c>
      <c r="D28" s="14" t="s">
        <v>20</v>
      </c>
      <c r="E28" s="140">
        <v>686.46</v>
      </c>
      <c r="F28" s="105">
        <v>9579</v>
      </c>
      <c r="G28" s="11"/>
      <c r="H28" s="11">
        <v>0</v>
      </c>
      <c r="I28" s="12"/>
      <c r="O28" s="122"/>
    </row>
    <row r="29" spans="1:15" x14ac:dyDescent="0.25">
      <c r="A29" s="95"/>
      <c r="B29" s="95"/>
      <c r="C29" s="96"/>
      <c r="D29" s="96"/>
      <c r="E29" s="97"/>
      <c r="F29" s="97"/>
      <c r="G29" s="97"/>
      <c r="H29" s="97"/>
      <c r="I29" s="98"/>
      <c r="O29" s="122"/>
    </row>
    <row r="30" spans="1:15" x14ac:dyDescent="0.25">
      <c r="A30" s="95"/>
      <c r="B30" s="95"/>
      <c r="C30" s="96"/>
      <c r="D30" s="96"/>
      <c r="E30" s="97"/>
      <c r="F30" s="97"/>
      <c r="G30" s="97"/>
      <c r="H30" s="97"/>
      <c r="I30" s="98"/>
      <c r="O30" s="122"/>
    </row>
    <row r="31" spans="1:15" x14ac:dyDescent="0.25">
      <c r="A31" s="95"/>
      <c r="B31" s="95"/>
      <c r="C31" s="96"/>
      <c r="D31" s="96"/>
      <c r="E31" s="97"/>
      <c r="F31" s="97"/>
      <c r="G31" s="97"/>
      <c r="H31" s="97"/>
      <c r="I31" s="98"/>
    </row>
    <row r="32" spans="1:15" x14ac:dyDescent="0.25">
      <c r="A32" s="95"/>
      <c r="B32" s="95"/>
      <c r="C32" s="96"/>
      <c r="D32" s="96"/>
      <c r="E32" s="97"/>
      <c r="F32" s="97"/>
      <c r="G32" s="97"/>
      <c r="H32" s="97"/>
      <c r="I32" s="98"/>
    </row>
    <row r="33" spans="1:9" x14ac:dyDescent="0.25">
      <c r="A33" s="95"/>
      <c r="B33" s="95"/>
      <c r="C33" s="96"/>
      <c r="D33" s="96"/>
      <c r="E33" s="97"/>
      <c r="F33" s="97"/>
      <c r="G33" s="97"/>
      <c r="H33" s="97"/>
      <c r="I33" s="98"/>
    </row>
    <row r="34" spans="1:9" x14ac:dyDescent="0.25">
      <c r="A34" s="95"/>
      <c r="B34" s="95"/>
      <c r="C34" s="96"/>
      <c r="D34" s="96"/>
      <c r="E34" s="97"/>
      <c r="F34" s="97"/>
      <c r="G34" s="97"/>
      <c r="H34" s="97"/>
      <c r="I34" s="98"/>
    </row>
    <row r="35" spans="1:9" x14ac:dyDescent="0.25">
      <c r="A35" s="95"/>
      <c r="B35" s="95"/>
      <c r="C35" s="96"/>
      <c r="D35" s="96"/>
      <c r="E35" s="97"/>
      <c r="F35" s="97"/>
      <c r="G35" s="97"/>
      <c r="H35" s="97"/>
      <c r="I35" s="98"/>
    </row>
    <row r="37" spans="1:9" ht="15.75" x14ac:dyDescent="0.25">
      <c r="A37" s="181" t="s">
        <v>21</v>
      </c>
      <c r="B37" s="206"/>
      <c r="C37" s="206"/>
      <c r="D37" s="206"/>
      <c r="E37" s="206"/>
      <c r="F37" s="206"/>
      <c r="G37" s="206"/>
      <c r="H37" s="206"/>
      <c r="I37" s="206"/>
    </row>
    <row r="38" spans="1:9" ht="18" x14ac:dyDescent="0.25">
      <c r="A38" s="5"/>
      <c r="B38" s="5"/>
      <c r="C38" s="5"/>
      <c r="D38" s="5"/>
      <c r="E38" s="5"/>
      <c r="F38" s="5"/>
      <c r="G38" s="5"/>
      <c r="H38" s="6"/>
      <c r="I38" s="6"/>
    </row>
    <row r="39" spans="1:9" ht="25.5" x14ac:dyDescent="0.25">
      <c r="A39" s="26" t="s">
        <v>16</v>
      </c>
      <c r="B39" s="25" t="s">
        <v>17</v>
      </c>
      <c r="C39" s="25" t="s">
        <v>18</v>
      </c>
      <c r="D39" s="25" t="s">
        <v>22</v>
      </c>
      <c r="E39" s="25" t="s">
        <v>144</v>
      </c>
      <c r="F39" s="26" t="s">
        <v>145</v>
      </c>
      <c r="G39" s="26" t="s">
        <v>146</v>
      </c>
      <c r="H39" s="26" t="s">
        <v>53</v>
      </c>
      <c r="I39" s="26" t="s">
        <v>147</v>
      </c>
    </row>
    <row r="40" spans="1:9" ht="15.75" customHeight="1" x14ac:dyDescent="0.25">
      <c r="A40" s="13">
        <v>3</v>
      </c>
      <c r="B40" s="13"/>
      <c r="C40" s="13"/>
      <c r="D40" s="13" t="s">
        <v>23</v>
      </c>
      <c r="E40" s="139">
        <f>E41+E45+E55+E61</f>
        <v>1030380.21</v>
      </c>
      <c r="F40" s="139">
        <f>F41+F45+F55</f>
        <v>1495332</v>
      </c>
      <c r="G40" s="139">
        <f>G41+G45+G55+G58</f>
        <v>1616850</v>
      </c>
      <c r="H40" s="139">
        <f>H41+H45+H55</f>
        <v>1677181</v>
      </c>
      <c r="I40" s="139">
        <f>I41+I45+I55</f>
        <v>1739935</v>
      </c>
    </row>
    <row r="41" spans="1:9" ht="15.75" customHeight="1" x14ac:dyDescent="0.25">
      <c r="A41" s="13"/>
      <c r="B41" s="13">
        <v>31</v>
      </c>
      <c r="C41" s="13"/>
      <c r="D41" s="13" t="s">
        <v>24</v>
      </c>
      <c r="E41" s="139">
        <f>SUM(E42:E44)</f>
        <v>880233.11</v>
      </c>
      <c r="F41" s="139">
        <f>SUM(F42:F44)</f>
        <v>1251500</v>
      </c>
      <c r="G41" s="139">
        <f>SUM(G42:G44)</f>
        <v>1385500</v>
      </c>
      <c r="H41" s="139">
        <f>SUM(H42:H44)</f>
        <v>1446848</v>
      </c>
      <c r="I41" s="139">
        <f>SUM(I42:I44)</f>
        <v>1504002</v>
      </c>
    </row>
    <row r="42" spans="1:9" ht="15.75" customHeight="1" x14ac:dyDescent="0.25">
      <c r="A42" s="13"/>
      <c r="B42" s="18"/>
      <c r="C42" s="18">
        <v>21</v>
      </c>
      <c r="D42" s="18"/>
      <c r="E42" s="163">
        <v>854073.25</v>
      </c>
      <c r="F42" s="140">
        <v>1220296</v>
      </c>
      <c r="G42" s="140">
        <v>1316500</v>
      </c>
      <c r="H42" s="140">
        <v>1377848</v>
      </c>
      <c r="I42" s="140">
        <v>1435002</v>
      </c>
    </row>
    <row r="43" spans="1:9" ht="15.75" customHeight="1" x14ac:dyDescent="0.25">
      <c r="A43" s="13"/>
      <c r="B43" s="18"/>
      <c r="C43" s="18">
        <v>23</v>
      </c>
      <c r="D43" s="18"/>
      <c r="E43" s="163">
        <v>9377.6</v>
      </c>
      <c r="F43" s="140">
        <v>12204</v>
      </c>
      <c r="G43" s="140">
        <v>0</v>
      </c>
      <c r="H43" s="140"/>
      <c r="I43" s="140"/>
    </row>
    <row r="44" spans="1:9" x14ac:dyDescent="0.25">
      <c r="A44" s="14"/>
      <c r="B44" s="14"/>
      <c r="C44" s="15">
        <v>26</v>
      </c>
      <c r="D44" s="15"/>
      <c r="E44" s="163">
        <v>16782.259999999998</v>
      </c>
      <c r="F44" s="140">
        <v>19000</v>
      </c>
      <c r="G44" s="140">
        <v>69000</v>
      </c>
      <c r="H44" s="140">
        <v>69000</v>
      </c>
      <c r="I44" s="140">
        <v>69000</v>
      </c>
    </row>
    <row r="45" spans="1:9" x14ac:dyDescent="0.25">
      <c r="A45" s="14"/>
      <c r="B45" s="33">
        <v>32</v>
      </c>
      <c r="C45" s="100"/>
      <c r="D45" s="33" t="s">
        <v>41</v>
      </c>
      <c r="E45" s="159">
        <f>SUM(E46:E54)</f>
        <v>148480.89000000001</v>
      </c>
      <c r="F45" s="139">
        <f>SUM(F46:F54)</f>
        <v>236699</v>
      </c>
      <c r="G45" s="139">
        <f>SUM(G46:G54)</f>
        <v>225500</v>
      </c>
      <c r="H45" s="139">
        <f>SUM(H46:H54)</f>
        <v>230200</v>
      </c>
      <c r="I45" s="139">
        <f>SUM(I46:I54)</f>
        <v>235800</v>
      </c>
    </row>
    <row r="46" spans="1:9" x14ac:dyDescent="0.25">
      <c r="A46" s="14"/>
      <c r="B46" s="14"/>
      <c r="C46" s="15">
        <v>21</v>
      </c>
      <c r="D46" s="14"/>
      <c r="E46" s="163">
        <v>36665.64</v>
      </c>
      <c r="F46" s="140">
        <v>119440</v>
      </c>
      <c r="G46" s="140">
        <v>138350</v>
      </c>
      <c r="H46" s="140">
        <v>135700</v>
      </c>
      <c r="I46" s="140">
        <v>137900</v>
      </c>
    </row>
    <row r="47" spans="1:9" x14ac:dyDescent="0.25">
      <c r="A47" s="14"/>
      <c r="B47" s="14"/>
      <c r="C47" s="15">
        <v>22</v>
      </c>
      <c r="D47" s="14"/>
      <c r="E47" s="163">
        <v>286.94</v>
      </c>
      <c r="F47" s="140">
        <v>1300</v>
      </c>
      <c r="G47" s="140">
        <v>1000</v>
      </c>
      <c r="H47" s="140">
        <v>1300</v>
      </c>
      <c r="I47" s="140">
        <v>1300</v>
      </c>
    </row>
    <row r="48" spans="1:9" x14ac:dyDescent="0.25">
      <c r="A48" s="14"/>
      <c r="B48" s="14"/>
      <c r="C48" s="15">
        <v>24</v>
      </c>
      <c r="D48" s="14"/>
      <c r="E48" s="163">
        <v>72463.56</v>
      </c>
      <c r="F48" s="140">
        <v>56838</v>
      </c>
      <c r="G48" s="140">
        <v>57950</v>
      </c>
      <c r="H48" s="140">
        <v>62000</v>
      </c>
      <c r="I48" s="140">
        <v>65000</v>
      </c>
    </row>
    <row r="49" spans="1:9" x14ac:dyDescent="0.25">
      <c r="A49" s="14"/>
      <c r="B49" s="14"/>
      <c r="C49" s="15">
        <v>23</v>
      </c>
      <c r="D49" s="14"/>
      <c r="E49" s="163">
        <v>1548.92</v>
      </c>
      <c r="F49" s="140">
        <v>1500</v>
      </c>
      <c r="G49" s="140">
        <v>0</v>
      </c>
      <c r="H49" s="140">
        <v>0</v>
      </c>
      <c r="I49" s="140">
        <v>0</v>
      </c>
    </row>
    <row r="50" spans="1:9" x14ac:dyDescent="0.25">
      <c r="A50" s="14"/>
      <c r="B50" s="14"/>
      <c r="C50" s="15">
        <v>31</v>
      </c>
      <c r="D50" s="15"/>
      <c r="E50" s="163">
        <v>889.08</v>
      </c>
      <c r="F50" s="140">
        <v>1992</v>
      </c>
      <c r="G50" s="140">
        <v>1000</v>
      </c>
      <c r="H50" s="140">
        <v>1000</v>
      </c>
      <c r="I50" s="140">
        <v>1000</v>
      </c>
    </row>
    <row r="51" spans="1:9" x14ac:dyDescent="0.25">
      <c r="A51" s="14"/>
      <c r="B51" s="14"/>
      <c r="C51" s="15">
        <v>71</v>
      </c>
      <c r="D51" s="15"/>
      <c r="E51" s="163">
        <v>0</v>
      </c>
      <c r="F51" s="140">
        <v>664</v>
      </c>
      <c r="G51" s="140">
        <v>0</v>
      </c>
      <c r="H51" s="140">
        <v>600</v>
      </c>
      <c r="I51" s="140">
        <v>600</v>
      </c>
    </row>
    <row r="52" spans="1:9" x14ac:dyDescent="0.25">
      <c r="A52" s="14"/>
      <c r="B52" s="14"/>
      <c r="C52" s="15">
        <v>445</v>
      </c>
      <c r="D52" s="15"/>
      <c r="E52" s="163">
        <v>13490.43</v>
      </c>
      <c r="F52" s="140">
        <v>10920</v>
      </c>
      <c r="G52" s="140">
        <v>6000</v>
      </c>
      <c r="H52" s="140">
        <v>6000</v>
      </c>
      <c r="I52" s="140">
        <v>6000</v>
      </c>
    </row>
    <row r="53" spans="1:9" x14ac:dyDescent="0.25">
      <c r="A53" s="14"/>
      <c r="B53" s="14"/>
      <c r="C53" s="15">
        <v>11</v>
      </c>
      <c r="D53" s="15"/>
      <c r="E53" s="163">
        <v>914.39</v>
      </c>
      <c r="F53" s="140">
        <v>9579</v>
      </c>
      <c r="G53" s="140"/>
      <c r="H53" s="140"/>
      <c r="I53" s="140"/>
    </row>
    <row r="54" spans="1:9" x14ac:dyDescent="0.25">
      <c r="A54" s="14"/>
      <c r="B54" s="14"/>
      <c r="C54" s="15">
        <v>26</v>
      </c>
      <c r="D54" s="15"/>
      <c r="E54" s="163">
        <v>22221.93</v>
      </c>
      <c r="F54" s="140">
        <v>34466</v>
      </c>
      <c r="G54" s="140">
        <v>21200</v>
      </c>
      <c r="H54" s="140">
        <v>23600</v>
      </c>
      <c r="I54" s="140">
        <v>24000</v>
      </c>
    </row>
    <row r="55" spans="1:9" x14ac:dyDescent="0.25">
      <c r="A55" s="14"/>
      <c r="B55" s="33">
        <v>34</v>
      </c>
      <c r="C55" s="100"/>
      <c r="D55" s="100"/>
      <c r="E55" s="159">
        <f>SUM(E56:E57)</f>
        <v>715.58</v>
      </c>
      <c r="F55" s="159">
        <v>7133</v>
      </c>
      <c r="G55" s="139">
        <f>SUM(G56:G57)</f>
        <v>5150</v>
      </c>
      <c r="H55" s="139">
        <f>SUM(H56:H57)</f>
        <v>133</v>
      </c>
      <c r="I55" s="139">
        <f>SUM(I56:I57)</f>
        <v>133</v>
      </c>
    </row>
    <row r="56" spans="1:9" x14ac:dyDescent="0.25">
      <c r="A56" s="14"/>
      <c r="B56" s="33"/>
      <c r="C56" s="15">
        <v>21</v>
      </c>
      <c r="D56" s="100"/>
      <c r="E56" s="163">
        <v>703.12</v>
      </c>
      <c r="F56" s="140">
        <v>7000</v>
      </c>
      <c r="G56" s="140">
        <v>5000</v>
      </c>
      <c r="H56" s="140"/>
      <c r="I56" s="140"/>
    </row>
    <row r="57" spans="1:9" x14ac:dyDescent="0.25">
      <c r="A57" s="14"/>
      <c r="B57" s="33"/>
      <c r="C57" s="15">
        <v>24</v>
      </c>
      <c r="D57" s="15"/>
      <c r="E57" s="163">
        <v>12.46</v>
      </c>
      <c r="F57" s="140">
        <v>133</v>
      </c>
      <c r="G57" s="140">
        <v>150</v>
      </c>
      <c r="H57" s="140">
        <v>133</v>
      </c>
      <c r="I57" s="140">
        <v>133</v>
      </c>
    </row>
    <row r="58" spans="1:9" x14ac:dyDescent="0.25">
      <c r="A58" s="14"/>
      <c r="B58" s="33">
        <v>38</v>
      </c>
      <c r="C58" s="15"/>
      <c r="D58" s="15"/>
      <c r="E58" s="165"/>
      <c r="F58" s="140"/>
      <c r="G58" s="139">
        <v>700</v>
      </c>
      <c r="H58" s="140"/>
      <c r="I58" s="140"/>
    </row>
    <row r="59" spans="1:9" x14ac:dyDescent="0.25">
      <c r="A59" s="14"/>
      <c r="B59" s="33"/>
      <c r="C59" s="15">
        <v>21</v>
      </c>
      <c r="D59" s="15"/>
      <c r="E59" s="165"/>
      <c r="F59" s="140"/>
      <c r="G59" s="140">
        <v>700</v>
      </c>
      <c r="H59" s="140"/>
      <c r="I59" s="140"/>
    </row>
    <row r="60" spans="1:9" ht="38.25" x14ac:dyDescent="0.25">
      <c r="A60" s="14"/>
      <c r="B60" s="33">
        <v>42</v>
      </c>
      <c r="C60" s="15"/>
      <c r="D60" s="31" t="s">
        <v>58</v>
      </c>
      <c r="E60" s="165"/>
      <c r="F60" s="140"/>
      <c r="G60" s="140"/>
      <c r="H60" s="140"/>
      <c r="I60" s="140"/>
    </row>
    <row r="61" spans="1:9" x14ac:dyDescent="0.25">
      <c r="A61" s="14"/>
      <c r="B61" s="33"/>
      <c r="C61" s="15">
        <v>31</v>
      </c>
      <c r="D61" s="15"/>
      <c r="E61" s="163">
        <v>950.63</v>
      </c>
      <c r="F61" s="140"/>
      <c r="G61" s="140"/>
      <c r="H61" s="140"/>
      <c r="I61" s="140"/>
    </row>
    <row r="62" spans="1:9" ht="25.5" x14ac:dyDescent="0.25">
      <c r="A62" s="16">
        <v>4</v>
      </c>
      <c r="B62" s="17"/>
      <c r="C62" s="17"/>
      <c r="D62" s="31" t="s">
        <v>25</v>
      </c>
      <c r="E62" s="165"/>
      <c r="F62" s="139">
        <f>F63</f>
        <v>70503</v>
      </c>
      <c r="G62" s="139">
        <f>G63</f>
        <v>28000</v>
      </c>
      <c r="H62" s="139">
        <f>H63</f>
        <v>25664</v>
      </c>
      <c r="I62" s="139">
        <f>I63</f>
        <v>25000</v>
      </c>
    </row>
    <row r="63" spans="1:9" ht="38.25" x14ac:dyDescent="0.25">
      <c r="A63" s="18"/>
      <c r="B63" s="13">
        <v>42</v>
      </c>
      <c r="C63" s="13"/>
      <c r="D63" s="31" t="s">
        <v>58</v>
      </c>
      <c r="E63" s="159">
        <f>SUM(E64:E67)</f>
        <v>49879.43</v>
      </c>
      <c r="F63" s="139">
        <f>SUM(F64:F69)</f>
        <v>70503</v>
      </c>
      <c r="G63" s="139">
        <f>SUM(G64:G67)</f>
        <v>28000</v>
      </c>
      <c r="H63" s="139">
        <f>SUM(H64:H67)</f>
        <v>25664</v>
      </c>
      <c r="I63" s="139">
        <f>SUM(I64:I67)</f>
        <v>25000</v>
      </c>
    </row>
    <row r="64" spans="1:9" x14ac:dyDescent="0.25">
      <c r="A64" s="18"/>
      <c r="B64" s="18"/>
      <c r="C64" s="18">
        <v>21</v>
      </c>
      <c r="D64" s="32"/>
      <c r="E64" s="163">
        <v>21605.4</v>
      </c>
      <c r="F64" s="140">
        <v>21248</v>
      </c>
      <c r="G64" s="140">
        <v>21000</v>
      </c>
      <c r="H64" s="140">
        <v>21000</v>
      </c>
      <c r="I64" s="166">
        <v>21000</v>
      </c>
    </row>
    <row r="65" spans="1:9" x14ac:dyDescent="0.25">
      <c r="A65" s="18"/>
      <c r="B65" s="18"/>
      <c r="C65" s="18">
        <v>24</v>
      </c>
      <c r="D65" s="32"/>
      <c r="E65" s="163">
        <v>3433.77</v>
      </c>
      <c r="F65" s="140">
        <v>664</v>
      </c>
      <c r="G65" s="140"/>
      <c r="H65" s="140">
        <v>664</v>
      </c>
      <c r="I65" s="166"/>
    </row>
    <row r="66" spans="1:9" x14ac:dyDescent="0.25">
      <c r="A66" s="18"/>
      <c r="B66" s="18"/>
      <c r="C66" s="18">
        <v>31</v>
      </c>
      <c r="D66" s="32"/>
      <c r="E66" s="163">
        <v>24840.26</v>
      </c>
      <c r="F66" s="140">
        <v>1300</v>
      </c>
      <c r="G66" s="140">
        <v>7000</v>
      </c>
      <c r="H66" s="140">
        <v>4000</v>
      </c>
      <c r="I66" s="166">
        <v>4000</v>
      </c>
    </row>
    <row r="67" spans="1:9" x14ac:dyDescent="0.25">
      <c r="A67" s="18"/>
      <c r="B67" s="18"/>
      <c r="C67" s="18">
        <v>26</v>
      </c>
      <c r="D67" s="32"/>
      <c r="E67" s="163"/>
      <c r="F67" s="140">
        <v>47211</v>
      </c>
      <c r="G67" s="140"/>
      <c r="H67" s="140"/>
      <c r="I67" s="166"/>
    </row>
    <row r="68" spans="1:9" x14ac:dyDescent="0.25">
      <c r="A68" s="161"/>
      <c r="B68" s="13">
        <v>32</v>
      </c>
      <c r="C68" s="18"/>
      <c r="D68" s="162"/>
      <c r="E68" s="114"/>
      <c r="F68" s="140"/>
      <c r="G68" s="140"/>
      <c r="H68" s="140"/>
      <c r="I68" s="166"/>
    </row>
    <row r="69" spans="1:9" x14ac:dyDescent="0.25">
      <c r="A69" s="161"/>
      <c r="B69" s="18"/>
      <c r="C69" s="18">
        <v>26</v>
      </c>
      <c r="D69" s="162"/>
      <c r="E69" s="114"/>
      <c r="F69" s="140">
        <v>80</v>
      </c>
      <c r="G69" s="140"/>
      <c r="H69" s="140"/>
      <c r="I69" s="166"/>
    </row>
    <row r="70" spans="1:9" x14ac:dyDescent="0.25">
      <c r="A70" s="203" t="s">
        <v>3</v>
      </c>
      <c r="B70" s="204"/>
      <c r="C70" s="204"/>
      <c r="D70" s="205"/>
      <c r="E70" s="139">
        <f>E40+E63</f>
        <v>1080259.6399999999</v>
      </c>
      <c r="F70" s="139">
        <f>F40+F63</f>
        <v>1565835</v>
      </c>
      <c r="G70" s="139">
        <f>G40+G63</f>
        <v>1644850</v>
      </c>
      <c r="H70" s="139">
        <f>H40+H63</f>
        <v>1702845</v>
      </c>
      <c r="I70" s="139">
        <f>I40+I63</f>
        <v>1764935</v>
      </c>
    </row>
  </sheetData>
  <mergeCells count="6">
    <mergeCell ref="A70:D70"/>
    <mergeCell ref="A7:I7"/>
    <mergeCell ref="A37:I37"/>
    <mergeCell ref="A1:I1"/>
    <mergeCell ref="A3:I3"/>
    <mergeCell ref="A5:I5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5"/>
  <sheetViews>
    <sheetView workbookViewId="0">
      <selection activeCell="A15" sqref="A15"/>
    </sheetView>
  </sheetViews>
  <sheetFormatPr defaultRowHeight="15" x14ac:dyDescent="0.25"/>
  <cols>
    <col min="1" max="1" width="37.7109375" customWidth="1"/>
    <col min="2" max="6" width="25.28515625" customWidth="1"/>
  </cols>
  <sheetData>
    <row r="1" spans="1:6" ht="42" customHeight="1" x14ac:dyDescent="0.25">
      <c r="A1" s="181" t="s">
        <v>57</v>
      </c>
      <c r="B1" s="181"/>
      <c r="C1" s="181"/>
      <c r="D1" s="181"/>
      <c r="E1" s="181"/>
      <c r="F1" s="181"/>
    </row>
    <row r="2" spans="1:6" ht="18" customHeight="1" x14ac:dyDescent="0.3">
      <c r="A2" s="5"/>
      <c r="B2" s="5"/>
      <c r="C2" s="5"/>
      <c r="D2" s="5"/>
      <c r="E2" s="5"/>
      <c r="F2" s="5"/>
    </row>
    <row r="3" spans="1:6" ht="15.75" x14ac:dyDescent="0.25">
      <c r="A3" s="181" t="s">
        <v>38</v>
      </c>
      <c r="B3" s="181"/>
      <c r="C3" s="181"/>
      <c r="D3" s="181"/>
      <c r="E3" s="183"/>
      <c r="F3" s="183"/>
    </row>
    <row r="4" spans="1:6" ht="17.45" x14ac:dyDescent="0.3">
      <c r="A4" s="5"/>
      <c r="B4" s="5"/>
      <c r="C4" s="5"/>
      <c r="D4" s="5"/>
      <c r="E4" s="6"/>
      <c r="F4" s="6"/>
    </row>
    <row r="5" spans="1:6" ht="18" customHeight="1" x14ac:dyDescent="0.25">
      <c r="A5" s="181" t="s">
        <v>15</v>
      </c>
      <c r="B5" s="182"/>
      <c r="C5" s="182"/>
      <c r="D5" s="182"/>
      <c r="E5" s="182"/>
      <c r="F5" s="182"/>
    </row>
    <row r="6" spans="1:6" ht="17.45" x14ac:dyDescent="0.3">
      <c r="A6" s="5"/>
      <c r="B6" s="5"/>
      <c r="C6" s="5"/>
      <c r="D6" s="5"/>
      <c r="E6" s="6"/>
      <c r="F6" s="6"/>
    </row>
    <row r="7" spans="1:6" ht="15.6" x14ac:dyDescent="0.3">
      <c r="A7" s="181" t="s">
        <v>26</v>
      </c>
      <c r="B7" s="206"/>
      <c r="C7" s="206"/>
      <c r="D7" s="206"/>
      <c r="E7" s="206"/>
      <c r="F7" s="206"/>
    </row>
    <row r="8" spans="1:6" ht="17.45" x14ac:dyDescent="0.3">
      <c r="A8" s="5"/>
      <c r="B8" s="5"/>
      <c r="C8" s="5"/>
      <c r="D8" s="5"/>
      <c r="E8" s="6"/>
      <c r="F8" s="6"/>
    </row>
    <row r="9" spans="1:6" ht="25.5" x14ac:dyDescent="0.25">
      <c r="A9" s="26" t="s">
        <v>27</v>
      </c>
      <c r="B9" s="25" t="s">
        <v>12</v>
      </c>
      <c r="C9" s="26" t="s">
        <v>13</v>
      </c>
      <c r="D9" s="26" t="s">
        <v>51</v>
      </c>
      <c r="E9" s="26" t="s">
        <v>52</v>
      </c>
      <c r="F9" s="26" t="s">
        <v>53</v>
      </c>
    </row>
    <row r="10" spans="1:6" ht="15.75" customHeight="1" x14ac:dyDescent="0.3">
      <c r="A10" s="13" t="s">
        <v>28</v>
      </c>
      <c r="B10" s="10"/>
      <c r="C10" s="11"/>
      <c r="D10" s="11"/>
      <c r="E10" s="11"/>
      <c r="F10" s="11"/>
    </row>
    <row r="11" spans="1:6" ht="15.75" customHeight="1" x14ac:dyDescent="0.25">
      <c r="A11" s="13" t="s">
        <v>29</v>
      </c>
      <c r="B11" s="10"/>
      <c r="C11" s="11"/>
      <c r="D11" s="11"/>
      <c r="E11" s="11"/>
      <c r="F11" s="11"/>
    </row>
    <row r="12" spans="1:6" ht="25.5" x14ac:dyDescent="0.25">
      <c r="A12" s="20" t="s">
        <v>30</v>
      </c>
      <c r="B12" s="10"/>
      <c r="C12" s="11"/>
      <c r="D12" s="11"/>
      <c r="E12" s="11"/>
      <c r="F12" s="11"/>
    </row>
    <row r="13" spans="1:6" x14ac:dyDescent="0.25">
      <c r="A13" s="19" t="s">
        <v>31</v>
      </c>
      <c r="B13" s="10"/>
      <c r="C13" s="11"/>
      <c r="D13" s="11"/>
      <c r="E13" s="11"/>
      <c r="F13" s="11"/>
    </row>
    <row r="14" spans="1:6" ht="14.45" x14ac:dyDescent="0.3">
      <c r="A14" s="13" t="s">
        <v>32</v>
      </c>
      <c r="B14" s="10"/>
      <c r="C14" s="11"/>
      <c r="D14" s="11"/>
      <c r="E14" s="11"/>
      <c r="F14" s="12"/>
    </row>
    <row r="15" spans="1:6" ht="25.5" x14ac:dyDescent="0.25">
      <c r="A15" s="21" t="s">
        <v>33</v>
      </c>
      <c r="B15" s="10"/>
      <c r="C15" s="11"/>
      <c r="D15" s="11"/>
      <c r="E15" s="11"/>
      <c r="F15" s="12"/>
    </row>
  </sheetData>
  <mergeCells count="4">
    <mergeCell ref="A1:F1"/>
    <mergeCell ref="A3:F3"/>
    <mergeCell ref="A5:F5"/>
    <mergeCell ref="A7:F7"/>
  </mergeCells>
  <pageMargins left="0.7" right="0.7" top="0.75" bottom="0.75" header="0.3" footer="0.3"/>
  <pageSetup paperSize="9" scale="7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4"/>
  <sheetViews>
    <sheetView workbookViewId="0">
      <selection activeCell="E22" sqref="E22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3" width="5.42578125" bestFit="1" customWidth="1"/>
    <col min="4" max="9" width="25.28515625" customWidth="1"/>
  </cols>
  <sheetData>
    <row r="1" spans="1:9" ht="42" customHeight="1" x14ac:dyDescent="0.25">
      <c r="A1" s="181" t="s">
        <v>57</v>
      </c>
      <c r="B1" s="181"/>
      <c r="C1" s="181"/>
      <c r="D1" s="181"/>
      <c r="E1" s="181"/>
      <c r="F1" s="181"/>
      <c r="G1" s="181"/>
      <c r="H1" s="181"/>
      <c r="I1" s="181"/>
    </row>
    <row r="2" spans="1:9" ht="18" customHeight="1" x14ac:dyDescent="0.3">
      <c r="A2" s="5"/>
      <c r="B2" s="5"/>
      <c r="C2" s="5"/>
      <c r="D2" s="5"/>
      <c r="E2" s="5"/>
      <c r="F2" s="5"/>
      <c r="G2" s="5"/>
      <c r="H2" s="5"/>
      <c r="I2" s="5"/>
    </row>
    <row r="3" spans="1:9" ht="15.75" x14ac:dyDescent="0.25">
      <c r="A3" s="181" t="s">
        <v>38</v>
      </c>
      <c r="B3" s="181"/>
      <c r="C3" s="181"/>
      <c r="D3" s="181"/>
      <c r="E3" s="181"/>
      <c r="F3" s="181"/>
      <c r="G3" s="181"/>
      <c r="H3" s="183"/>
      <c r="I3" s="183"/>
    </row>
    <row r="4" spans="1:9" ht="17.45" x14ac:dyDescent="0.3">
      <c r="A4" s="5"/>
      <c r="B4" s="5"/>
      <c r="C4" s="5"/>
      <c r="D4" s="5"/>
      <c r="E4" s="5"/>
      <c r="F4" s="5"/>
      <c r="G4" s="5"/>
      <c r="H4" s="6"/>
      <c r="I4" s="6"/>
    </row>
    <row r="5" spans="1:9" ht="18" customHeight="1" x14ac:dyDescent="0.25">
      <c r="A5" s="181" t="s">
        <v>34</v>
      </c>
      <c r="B5" s="182"/>
      <c r="C5" s="182"/>
      <c r="D5" s="182"/>
      <c r="E5" s="182"/>
      <c r="F5" s="182"/>
      <c r="G5" s="182"/>
      <c r="H5" s="182"/>
      <c r="I5" s="182"/>
    </row>
    <row r="6" spans="1:9" ht="17.45" x14ac:dyDescent="0.3">
      <c r="A6" s="5"/>
      <c r="B6" s="5"/>
      <c r="C6" s="5"/>
      <c r="D6" s="5"/>
      <c r="E6" s="5"/>
      <c r="F6" s="5"/>
      <c r="G6" s="5"/>
      <c r="H6" s="6"/>
      <c r="I6" s="6"/>
    </row>
    <row r="7" spans="1:9" ht="25.5" x14ac:dyDescent="0.25">
      <c r="A7" s="26" t="s">
        <v>16</v>
      </c>
      <c r="B7" s="25" t="s">
        <v>17</v>
      </c>
      <c r="C7" s="25" t="s">
        <v>18</v>
      </c>
      <c r="D7" s="25" t="s">
        <v>60</v>
      </c>
      <c r="E7" s="25" t="s">
        <v>12</v>
      </c>
      <c r="F7" s="26" t="s">
        <v>13</v>
      </c>
      <c r="G7" s="26" t="s">
        <v>51</v>
      </c>
      <c r="H7" s="26" t="s">
        <v>52</v>
      </c>
      <c r="I7" s="26" t="s">
        <v>53</v>
      </c>
    </row>
    <row r="8" spans="1:9" ht="25.5" x14ac:dyDescent="0.25">
      <c r="A8" s="13">
        <v>8</v>
      </c>
      <c r="B8" s="13"/>
      <c r="C8" s="13"/>
      <c r="D8" s="13" t="s">
        <v>35</v>
      </c>
      <c r="E8" s="10"/>
      <c r="F8" s="11"/>
      <c r="G8" s="11"/>
      <c r="H8" s="11"/>
      <c r="I8" s="11"/>
    </row>
    <row r="9" spans="1:9" x14ac:dyDescent="0.25">
      <c r="A9" s="13"/>
      <c r="B9" s="18">
        <v>84</v>
      </c>
      <c r="C9" s="18"/>
      <c r="D9" s="18" t="s">
        <v>42</v>
      </c>
      <c r="E9" s="10"/>
      <c r="F9" s="11"/>
      <c r="G9" s="11"/>
      <c r="H9" s="11"/>
      <c r="I9" s="11"/>
    </row>
    <row r="10" spans="1:9" ht="25.5" x14ac:dyDescent="0.25">
      <c r="A10" s="14"/>
      <c r="B10" s="14"/>
      <c r="C10" s="15">
        <v>81</v>
      </c>
      <c r="D10" s="20" t="s">
        <v>43</v>
      </c>
      <c r="E10" s="10"/>
      <c r="F10" s="11"/>
      <c r="G10" s="11"/>
      <c r="H10" s="11"/>
      <c r="I10" s="11"/>
    </row>
    <row r="11" spans="1:9" ht="26.45" x14ac:dyDescent="0.3">
      <c r="A11" s="16">
        <v>5</v>
      </c>
      <c r="B11" s="17"/>
      <c r="C11" s="17"/>
      <c r="D11" s="31" t="s">
        <v>36</v>
      </c>
      <c r="E11" s="10"/>
      <c r="F11" s="11"/>
      <c r="G11" s="11"/>
      <c r="H11" s="11"/>
      <c r="I11" s="11"/>
    </row>
    <row r="12" spans="1:9" ht="26.45" x14ac:dyDescent="0.3">
      <c r="A12" s="18"/>
      <c r="B12" s="18">
        <v>54</v>
      </c>
      <c r="C12" s="18"/>
      <c r="D12" s="32" t="s">
        <v>44</v>
      </c>
      <c r="E12" s="10"/>
      <c r="F12" s="11"/>
      <c r="G12" s="11"/>
      <c r="H12" s="11"/>
      <c r="I12" s="12"/>
    </row>
    <row r="13" spans="1:9" x14ac:dyDescent="0.25">
      <c r="A13" s="18"/>
      <c r="B13" s="18"/>
      <c r="C13" s="15">
        <v>11</v>
      </c>
      <c r="D13" s="15" t="s">
        <v>20</v>
      </c>
      <c r="E13" s="10"/>
      <c r="F13" s="11"/>
      <c r="G13" s="11"/>
      <c r="H13" s="11"/>
      <c r="I13" s="12"/>
    </row>
    <row r="14" spans="1:9" ht="14.45" x14ac:dyDescent="0.3">
      <c r="A14" s="18"/>
      <c r="B14" s="18"/>
      <c r="C14" s="15">
        <v>31</v>
      </c>
      <c r="D14" s="15" t="s">
        <v>45</v>
      </c>
      <c r="E14" s="10"/>
      <c r="F14" s="11"/>
      <c r="G14" s="11"/>
      <c r="H14" s="11"/>
      <c r="I14" s="12"/>
    </row>
  </sheetData>
  <mergeCells count="3">
    <mergeCell ref="A1:I1"/>
    <mergeCell ref="A3:I3"/>
    <mergeCell ref="A5:I5"/>
  </mergeCells>
  <pageMargins left="0.7" right="0.7" top="0.75" bottom="0.75" header="0.3" footer="0.3"/>
  <pageSetup paperSize="9" scale="7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195"/>
  <sheetViews>
    <sheetView topLeftCell="A91" zoomScaleNormal="100" workbookViewId="0">
      <selection sqref="A1:I198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3" width="8.7109375" customWidth="1"/>
    <col min="4" max="4" width="31.85546875" customWidth="1"/>
    <col min="5" max="5" width="26.5703125" customWidth="1"/>
    <col min="6" max="9" width="25.28515625" customWidth="1"/>
  </cols>
  <sheetData>
    <row r="1" spans="1:9" ht="15.75" x14ac:dyDescent="0.25">
      <c r="A1" s="181" t="s">
        <v>57</v>
      </c>
      <c r="B1" s="181"/>
      <c r="C1" s="181"/>
      <c r="D1" s="181"/>
      <c r="E1" s="181"/>
      <c r="F1" s="181"/>
      <c r="G1" s="181"/>
      <c r="H1" s="181"/>
      <c r="I1" s="181"/>
    </row>
    <row r="2" spans="1:9" ht="17.45" x14ac:dyDescent="0.3">
      <c r="A2" s="30"/>
      <c r="B2" s="30"/>
      <c r="C2" s="30"/>
      <c r="D2" s="30"/>
      <c r="E2" s="30"/>
      <c r="F2" s="30"/>
      <c r="G2" s="30"/>
      <c r="H2" s="6"/>
      <c r="I2" s="6"/>
    </row>
    <row r="3" spans="1:9" ht="15.6" x14ac:dyDescent="0.3">
      <c r="A3" s="181" t="s">
        <v>37</v>
      </c>
      <c r="B3" s="181"/>
      <c r="C3" s="181"/>
      <c r="D3" s="181"/>
      <c r="E3" s="181"/>
      <c r="F3" s="181"/>
      <c r="G3" s="181"/>
      <c r="H3" s="181"/>
      <c r="I3" s="181"/>
    </row>
    <row r="4" spans="1:9" ht="17.45" x14ac:dyDescent="0.3">
      <c r="A4" s="30"/>
      <c r="B4" s="30"/>
      <c r="C4" s="30"/>
      <c r="D4" s="30"/>
      <c r="E4" s="30"/>
      <c r="F4" s="30"/>
      <c r="G4" s="30"/>
      <c r="H4" s="6"/>
      <c r="I4" s="6"/>
    </row>
    <row r="5" spans="1:9" ht="25.5" x14ac:dyDescent="0.25">
      <c r="A5" s="228" t="s">
        <v>39</v>
      </c>
      <c r="B5" s="229"/>
      <c r="C5" s="230"/>
      <c r="D5" s="25" t="s">
        <v>40</v>
      </c>
      <c r="E5" s="25" t="s">
        <v>144</v>
      </c>
      <c r="F5" s="26" t="s">
        <v>145</v>
      </c>
      <c r="G5" s="26" t="s">
        <v>146</v>
      </c>
      <c r="H5" s="26" t="s">
        <v>53</v>
      </c>
      <c r="I5" s="26" t="s">
        <v>147</v>
      </c>
    </row>
    <row r="6" spans="1:9" x14ac:dyDescent="0.25">
      <c r="A6" s="231" t="s">
        <v>138</v>
      </c>
      <c r="B6" s="232"/>
      <c r="C6" s="233"/>
      <c r="D6" s="49" t="s">
        <v>126</v>
      </c>
      <c r="E6" s="140">
        <f>E7+E176</f>
        <v>1080259.6100000001</v>
      </c>
      <c r="F6" s="140">
        <f>F7+F176</f>
        <v>1565835</v>
      </c>
      <c r="G6" s="140">
        <f>G7+G176</f>
        <v>1644850</v>
      </c>
      <c r="H6" s="140">
        <f>H7+H176</f>
        <v>1702845</v>
      </c>
      <c r="I6" s="140">
        <f>I7+I176</f>
        <v>1764935</v>
      </c>
    </row>
    <row r="7" spans="1:9" ht="25.5" x14ac:dyDescent="0.25">
      <c r="A7" s="231">
        <v>151001</v>
      </c>
      <c r="B7" s="232"/>
      <c r="C7" s="233"/>
      <c r="D7" s="77" t="s">
        <v>125</v>
      </c>
      <c r="E7" s="140">
        <f>E8+E92+E100+E108+E116+E140+E150+E154+E158+E162+E171</f>
        <v>1030380.1900000001</v>
      </c>
      <c r="F7" s="140">
        <f>F8+F92+F100+F108+F116+F140+F150+F154+F158+F162+F171</f>
        <v>1495332</v>
      </c>
      <c r="G7" s="140">
        <f>G8+G92+G100+G108+G116+G140+G150+G154+G158+G162+G171</f>
        <v>1616850</v>
      </c>
      <c r="H7" s="140">
        <f>H8+H118+H122+H126+H130+H140+H150+H164</f>
        <v>1677181</v>
      </c>
      <c r="I7" s="140">
        <f>I8+I118+I122+I126+I130+I133+I137+I140+I150+I164</f>
        <v>1739935</v>
      </c>
    </row>
    <row r="8" spans="1:9" ht="25.5" x14ac:dyDescent="0.25">
      <c r="A8" s="216" t="s">
        <v>124</v>
      </c>
      <c r="B8" s="217"/>
      <c r="C8" s="218"/>
      <c r="D8" s="49" t="s">
        <v>123</v>
      </c>
      <c r="E8" s="140">
        <f>E9+E31+E37+E63+E67+E75+E81+E88</f>
        <v>990825.78</v>
      </c>
      <c r="F8" s="140">
        <f>F9+F31+F37+F63+F68+F75+F81+F88</f>
        <v>1379866</v>
      </c>
      <c r="G8" s="140">
        <f>G9+G31+G37+G63+G67+G75+G81</f>
        <v>1446150</v>
      </c>
      <c r="H8" s="140">
        <f>H9+H31+H37+H63+H67+H75+H81</f>
        <v>1503881</v>
      </c>
      <c r="I8" s="140">
        <f>I9+I31+I37+I63+I67+I75+I81</f>
        <v>1566035</v>
      </c>
    </row>
    <row r="9" spans="1:9" x14ac:dyDescent="0.25">
      <c r="A9" s="219" t="s">
        <v>65</v>
      </c>
      <c r="B9" s="220"/>
      <c r="C9" s="221"/>
      <c r="D9" s="83" t="s">
        <v>73</v>
      </c>
      <c r="E9" s="139">
        <f>E11+E16+E28</f>
        <v>891119.73</v>
      </c>
      <c r="F9" s="139">
        <f>F11+F16+F28</f>
        <v>1284736</v>
      </c>
      <c r="G9" s="139">
        <f>G11+G16+G28+G30</f>
        <v>1380050</v>
      </c>
      <c r="H9" s="139">
        <f>H11+H16+H28</f>
        <v>1432848</v>
      </c>
      <c r="I9" s="139">
        <f>I11+I16+I28</f>
        <v>1492002</v>
      </c>
    </row>
    <row r="10" spans="1:9" x14ac:dyDescent="0.25">
      <c r="A10" s="213">
        <v>3</v>
      </c>
      <c r="B10" s="214"/>
      <c r="C10" s="215"/>
      <c r="D10" s="54" t="s">
        <v>23</v>
      </c>
      <c r="E10" s="151"/>
      <c r="F10" s="140"/>
      <c r="G10" s="140"/>
      <c r="H10" s="140"/>
      <c r="I10" s="166"/>
    </row>
    <row r="11" spans="1:9" x14ac:dyDescent="0.25">
      <c r="A11" s="216">
        <v>31</v>
      </c>
      <c r="B11" s="217"/>
      <c r="C11" s="218"/>
      <c r="D11" s="77" t="s">
        <v>24</v>
      </c>
      <c r="E11" s="139">
        <f>SUM(E12:E15)</f>
        <v>854073.26</v>
      </c>
      <c r="F11" s="139">
        <f>SUM(F12:F15)</f>
        <v>1220296</v>
      </c>
      <c r="G11" s="159">
        <f>SUM(G12:G15)</f>
        <v>1316500</v>
      </c>
      <c r="H11" s="157">
        <v>1377848</v>
      </c>
      <c r="I11" s="167">
        <v>1435002</v>
      </c>
    </row>
    <row r="12" spans="1:9" x14ac:dyDescent="0.25">
      <c r="A12" s="213">
        <v>3111</v>
      </c>
      <c r="B12" s="214"/>
      <c r="C12" s="215"/>
      <c r="D12" s="54" t="s">
        <v>61</v>
      </c>
      <c r="E12" s="152">
        <v>703722.84</v>
      </c>
      <c r="F12" s="140">
        <v>1037796</v>
      </c>
      <c r="G12" s="169">
        <v>1100000</v>
      </c>
      <c r="H12" s="140"/>
      <c r="I12" s="166"/>
    </row>
    <row r="13" spans="1:9" x14ac:dyDescent="0.25">
      <c r="A13" s="213">
        <v>3121</v>
      </c>
      <c r="B13" s="214"/>
      <c r="C13" s="215"/>
      <c r="D13" s="54" t="s">
        <v>62</v>
      </c>
      <c r="E13" s="152">
        <v>34082.43</v>
      </c>
      <c r="F13" s="140">
        <v>32000</v>
      </c>
      <c r="G13" s="169">
        <v>46000</v>
      </c>
      <c r="H13" s="140"/>
      <c r="I13" s="166"/>
    </row>
    <row r="14" spans="1:9" x14ac:dyDescent="0.25">
      <c r="A14" s="213">
        <v>3132</v>
      </c>
      <c r="B14" s="214"/>
      <c r="C14" s="215"/>
      <c r="D14" s="54" t="s">
        <v>63</v>
      </c>
      <c r="E14" s="152">
        <v>116237.09</v>
      </c>
      <c r="F14" s="140">
        <v>150000</v>
      </c>
      <c r="G14" s="169">
        <v>170000</v>
      </c>
      <c r="H14" s="140"/>
      <c r="I14" s="166"/>
    </row>
    <row r="15" spans="1:9" x14ac:dyDescent="0.25">
      <c r="A15" s="222">
        <v>3133</v>
      </c>
      <c r="B15" s="223"/>
      <c r="C15" s="224"/>
      <c r="D15" s="54" t="s">
        <v>66</v>
      </c>
      <c r="E15" s="152">
        <v>30.9</v>
      </c>
      <c r="F15" s="140">
        <v>500</v>
      </c>
      <c r="G15" s="169">
        <v>500</v>
      </c>
      <c r="H15" s="140"/>
      <c r="I15" s="166"/>
    </row>
    <row r="16" spans="1:9" x14ac:dyDescent="0.25">
      <c r="A16" s="225">
        <v>32</v>
      </c>
      <c r="B16" s="226"/>
      <c r="C16" s="227"/>
      <c r="D16" s="77" t="s">
        <v>41</v>
      </c>
      <c r="E16" s="139">
        <f>SUM(E17:E27)</f>
        <v>36343.349999999991</v>
      </c>
      <c r="F16" s="139">
        <f>SUM(F17:F27)</f>
        <v>57440</v>
      </c>
      <c r="G16" s="159">
        <f>SUM(G17:G27)</f>
        <v>57850</v>
      </c>
      <c r="H16" s="139">
        <v>55000</v>
      </c>
      <c r="I16" s="167">
        <v>57000</v>
      </c>
    </row>
    <row r="17" spans="1:9" x14ac:dyDescent="0.25">
      <c r="A17" s="222">
        <v>3211</v>
      </c>
      <c r="B17" s="223"/>
      <c r="C17" s="224"/>
      <c r="D17" s="63" t="s">
        <v>76</v>
      </c>
      <c r="E17" s="152">
        <v>1616.83</v>
      </c>
      <c r="F17" s="140">
        <v>1328</v>
      </c>
      <c r="G17" s="169">
        <v>1300</v>
      </c>
      <c r="H17" s="140"/>
      <c r="I17" s="166"/>
    </row>
    <row r="18" spans="1:9" x14ac:dyDescent="0.25">
      <c r="A18" s="213">
        <v>3212</v>
      </c>
      <c r="B18" s="214"/>
      <c r="C18" s="215"/>
      <c r="D18" s="63" t="s">
        <v>64</v>
      </c>
      <c r="E18" s="152">
        <v>25733.599999999999</v>
      </c>
      <c r="F18" s="140">
        <v>39200</v>
      </c>
      <c r="G18" s="169">
        <v>41000</v>
      </c>
      <c r="H18" s="140"/>
      <c r="I18" s="166"/>
    </row>
    <row r="19" spans="1:9" x14ac:dyDescent="0.25">
      <c r="A19" s="222">
        <v>3221</v>
      </c>
      <c r="B19" s="223"/>
      <c r="C19" s="224"/>
      <c r="D19" s="63" t="s">
        <v>78</v>
      </c>
      <c r="E19" s="152">
        <v>1159.5999999999999</v>
      </c>
      <c r="F19" s="140">
        <v>1328</v>
      </c>
      <c r="G19" s="169">
        <v>500</v>
      </c>
      <c r="H19" s="140"/>
      <c r="I19" s="166"/>
    </row>
    <row r="20" spans="1:9" x14ac:dyDescent="0.25">
      <c r="A20" s="222">
        <v>3222</v>
      </c>
      <c r="B20" s="223"/>
      <c r="C20" s="224"/>
      <c r="D20" s="63" t="s">
        <v>106</v>
      </c>
      <c r="E20" s="152">
        <v>723.05</v>
      </c>
      <c r="F20" s="140">
        <v>1328</v>
      </c>
      <c r="G20" s="169">
        <v>500</v>
      </c>
      <c r="H20" s="140"/>
      <c r="I20" s="166"/>
    </row>
    <row r="21" spans="1:9" x14ac:dyDescent="0.25">
      <c r="A21" s="222">
        <v>3225</v>
      </c>
      <c r="B21" s="223"/>
      <c r="C21" s="224"/>
      <c r="D21" s="80" t="s">
        <v>107</v>
      </c>
      <c r="E21" s="152">
        <v>314.42</v>
      </c>
      <c r="F21" s="140">
        <v>1328</v>
      </c>
      <c r="G21" s="169">
        <v>500</v>
      </c>
      <c r="H21" s="140"/>
      <c r="I21" s="166"/>
    </row>
    <row r="22" spans="1:9" x14ac:dyDescent="0.25">
      <c r="A22" s="102">
        <v>3236</v>
      </c>
      <c r="B22" s="103"/>
      <c r="C22" s="104"/>
      <c r="D22" s="101" t="s">
        <v>86</v>
      </c>
      <c r="E22" s="152">
        <v>1088.33</v>
      </c>
      <c r="F22" s="140">
        <v>0</v>
      </c>
      <c r="G22" s="169">
        <v>0</v>
      </c>
      <c r="H22" s="140"/>
      <c r="I22" s="166"/>
    </row>
    <row r="23" spans="1:9" x14ac:dyDescent="0.25">
      <c r="A23" s="135">
        <v>3237</v>
      </c>
      <c r="B23" s="136"/>
      <c r="C23" s="137"/>
      <c r="D23" s="128" t="s">
        <v>87</v>
      </c>
      <c r="E23" s="152">
        <v>1712.41</v>
      </c>
      <c r="F23" s="140">
        <v>0</v>
      </c>
      <c r="G23" s="169">
        <v>150</v>
      </c>
      <c r="H23" s="140"/>
      <c r="I23" s="166"/>
    </row>
    <row r="24" spans="1:9" x14ac:dyDescent="0.25">
      <c r="A24" s="222">
        <v>3293</v>
      </c>
      <c r="B24" s="223"/>
      <c r="C24" s="224"/>
      <c r="D24" s="63" t="s">
        <v>91</v>
      </c>
      <c r="E24" s="152">
        <v>0</v>
      </c>
      <c r="F24" s="140">
        <v>1328</v>
      </c>
      <c r="G24" s="169">
        <v>1000</v>
      </c>
      <c r="H24" s="140"/>
      <c r="I24" s="166"/>
    </row>
    <row r="25" spans="1:9" x14ac:dyDescent="0.25">
      <c r="A25" s="213">
        <v>3295</v>
      </c>
      <c r="B25" s="214"/>
      <c r="C25" s="215"/>
      <c r="D25" s="54" t="s">
        <v>67</v>
      </c>
      <c r="E25" s="152">
        <v>2820.36</v>
      </c>
      <c r="F25" s="140">
        <v>5300</v>
      </c>
      <c r="G25" s="169">
        <v>6600</v>
      </c>
      <c r="H25" s="140"/>
      <c r="I25" s="166"/>
    </row>
    <row r="26" spans="1:9" x14ac:dyDescent="0.25">
      <c r="A26" s="213">
        <v>3296</v>
      </c>
      <c r="B26" s="214"/>
      <c r="C26" s="215"/>
      <c r="D26" s="54" t="s">
        <v>68</v>
      </c>
      <c r="E26" s="152">
        <v>520.71</v>
      </c>
      <c r="F26" s="140">
        <v>5000</v>
      </c>
      <c r="G26" s="169">
        <v>5000</v>
      </c>
      <c r="H26" s="140"/>
      <c r="I26" s="166"/>
    </row>
    <row r="27" spans="1:9" x14ac:dyDescent="0.25">
      <c r="A27" s="213">
        <v>3299</v>
      </c>
      <c r="B27" s="214"/>
      <c r="C27" s="215"/>
      <c r="D27" s="54" t="s">
        <v>69</v>
      </c>
      <c r="E27" s="152">
        <v>654.04</v>
      </c>
      <c r="F27" s="140">
        <v>1300</v>
      </c>
      <c r="G27" s="169">
        <v>1300</v>
      </c>
      <c r="H27" s="140"/>
      <c r="I27" s="166"/>
    </row>
    <row r="28" spans="1:9" x14ac:dyDescent="0.25">
      <c r="A28" s="216">
        <v>34</v>
      </c>
      <c r="B28" s="217"/>
      <c r="C28" s="218"/>
      <c r="D28" s="77" t="s">
        <v>110</v>
      </c>
      <c r="E28" s="155">
        <f>E29</f>
        <v>703.12</v>
      </c>
      <c r="F28" s="155">
        <f>F29</f>
        <v>7000</v>
      </c>
      <c r="G28" s="164">
        <f>G29</f>
        <v>5000</v>
      </c>
      <c r="H28" s="139">
        <v>0</v>
      </c>
      <c r="I28" s="167">
        <v>0</v>
      </c>
    </row>
    <row r="29" spans="1:9" x14ac:dyDescent="0.25">
      <c r="A29" s="213">
        <v>3433</v>
      </c>
      <c r="B29" s="214"/>
      <c r="C29" s="215"/>
      <c r="D29" s="54" t="s">
        <v>70</v>
      </c>
      <c r="E29" s="114">
        <v>703.12</v>
      </c>
      <c r="F29" s="140">
        <v>7000</v>
      </c>
      <c r="G29" s="169">
        <v>5000</v>
      </c>
      <c r="H29" s="140"/>
      <c r="I29" s="166"/>
    </row>
    <row r="30" spans="1:9" x14ac:dyDescent="0.25">
      <c r="A30" s="142">
        <v>3812</v>
      </c>
      <c r="B30" s="143"/>
      <c r="C30" s="144"/>
      <c r="D30" s="144" t="s">
        <v>162</v>
      </c>
      <c r="E30" s="114"/>
      <c r="F30" s="140"/>
      <c r="G30" s="169">
        <v>700</v>
      </c>
      <c r="H30" s="140"/>
      <c r="I30" s="166"/>
    </row>
    <row r="31" spans="1:9" x14ac:dyDescent="0.25">
      <c r="A31" s="219" t="s">
        <v>71</v>
      </c>
      <c r="B31" s="220"/>
      <c r="C31" s="221"/>
      <c r="D31" s="83" t="s">
        <v>72</v>
      </c>
      <c r="E31" s="139">
        <f>SUM(E33:E36)</f>
        <v>286.93</v>
      </c>
      <c r="F31" s="139">
        <f>SUM(F33:F36)</f>
        <v>1300</v>
      </c>
      <c r="G31" s="159">
        <f>SUM(G33:G36)</f>
        <v>1000</v>
      </c>
      <c r="H31" s="139">
        <v>1300</v>
      </c>
      <c r="I31" s="167">
        <v>1300</v>
      </c>
    </row>
    <row r="32" spans="1:9" x14ac:dyDescent="0.25">
      <c r="A32" s="219">
        <v>32</v>
      </c>
      <c r="B32" s="220"/>
      <c r="C32" s="221"/>
      <c r="D32" s="77" t="s">
        <v>41</v>
      </c>
      <c r="E32" s="139">
        <f>SUM(E33:E36)</f>
        <v>286.93</v>
      </c>
      <c r="F32" s="139">
        <f>SUM(F33:F36)</f>
        <v>1300</v>
      </c>
      <c r="G32" s="159">
        <f>SUM(G33:G36)</f>
        <v>1000</v>
      </c>
      <c r="H32" s="139">
        <v>1300</v>
      </c>
      <c r="I32" s="167">
        <v>1300</v>
      </c>
    </row>
    <row r="33" spans="1:9" x14ac:dyDescent="0.25">
      <c r="A33" s="213">
        <v>3211</v>
      </c>
      <c r="B33" s="214"/>
      <c r="C33" s="215"/>
      <c r="D33" s="63" t="s">
        <v>76</v>
      </c>
      <c r="E33" s="114">
        <v>0</v>
      </c>
      <c r="F33" s="140">
        <v>150</v>
      </c>
      <c r="G33" s="169">
        <v>150</v>
      </c>
      <c r="H33" s="140"/>
      <c r="I33" s="166"/>
    </row>
    <row r="34" spans="1:9" ht="25.5" x14ac:dyDescent="0.25">
      <c r="A34" s="213">
        <v>3214</v>
      </c>
      <c r="B34" s="214"/>
      <c r="C34" s="215"/>
      <c r="D34" s="63" t="s">
        <v>108</v>
      </c>
      <c r="E34" s="114">
        <v>0</v>
      </c>
      <c r="F34" s="140">
        <v>250</v>
      </c>
      <c r="G34" s="169">
        <v>150</v>
      </c>
      <c r="H34" s="140"/>
      <c r="I34" s="166"/>
    </row>
    <row r="35" spans="1:9" x14ac:dyDescent="0.25">
      <c r="A35" s="213">
        <v>3231</v>
      </c>
      <c r="B35" s="214"/>
      <c r="C35" s="215"/>
      <c r="D35" s="63" t="s">
        <v>83</v>
      </c>
      <c r="E35" s="114">
        <v>99.54</v>
      </c>
      <c r="F35" s="140">
        <v>500</v>
      </c>
      <c r="G35" s="169">
        <v>300</v>
      </c>
      <c r="H35" s="140"/>
      <c r="I35" s="166"/>
    </row>
    <row r="36" spans="1:9" x14ac:dyDescent="0.25">
      <c r="A36" s="213">
        <v>3299</v>
      </c>
      <c r="B36" s="214"/>
      <c r="C36" s="215"/>
      <c r="D36" s="54" t="s">
        <v>69</v>
      </c>
      <c r="E36" s="152">
        <v>187.39</v>
      </c>
      <c r="F36" s="140">
        <v>400</v>
      </c>
      <c r="G36" s="169">
        <v>400</v>
      </c>
      <c r="H36" s="140"/>
      <c r="I36" s="166"/>
    </row>
    <row r="37" spans="1:9" ht="25.5" x14ac:dyDescent="0.25">
      <c r="A37" s="219" t="s">
        <v>74</v>
      </c>
      <c r="B37" s="220"/>
      <c r="C37" s="221"/>
      <c r="D37" s="83" t="s">
        <v>75</v>
      </c>
      <c r="E37" s="153">
        <f>E38+E61</f>
        <v>72476.010000000009</v>
      </c>
      <c r="F37" s="139">
        <f>F38+F61</f>
        <v>56971</v>
      </c>
      <c r="G37" s="159">
        <f>G38+G61</f>
        <v>58100</v>
      </c>
      <c r="H37" s="139">
        <f>H38+H61</f>
        <v>62133</v>
      </c>
      <c r="I37" s="139">
        <f>I38+I61</f>
        <v>65133</v>
      </c>
    </row>
    <row r="38" spans="1:9" x14ac:dyDescent="0.25">
      <c r="A38" s="216">
        <v>32</v>
      </c>
      <c r="B38" s="217"/>
      <c r="C38" s="218"/>
      <c r="D38" s="77" t="s">
        <v>41</v>
      </c>
      <c r="E38" s="153">
        <f>SUM(E39:E60)</f>
        <v>72463.540000000008</v>
      </c>
      <c r="F38" s="139">
        <f>SUM(F39:F60)</f>
        <v>56838</v>
      </c>
      <c r="G38" s="159">
        <f>SUM(G39:G60)</f>
        <v>57950</v>
      </c>
      <c r="H38" s="139">
        <v>62000</v>
      </c>
      <c r="I38" s="167">
        <v>65000</v>
      </c>
    </row>
    <row r="39" spans="1:9" x14ac:dyDescent="0.25">
      <c r="A39" s="175">
        <v>3211</v>
      </c>
      <c r="B39" s="176"/>
      <c r="C39" s="177"/>
      <c r="D39" s="54" t="s">
        <v>76</v>
      </c>
      <c r="E39" s="152">
        <v>3642.73</v>
      </c>
      <c r="F39" s="140">
        <v>6000</v>
      </c>
      <c r="G39" s="169">
        <v>7030</v>
      </c>
      <c r="H39" s="140"/>
      <c r="I39" s="166"/>
    </row>
    <row r="40" spans="1:9" x14ac:dyDescent="0.25">
      <c r="A40" s="175">
        <v>3213</v>
      </c>
      <c r="B40" s="176"/>
      <c r="C40" s="177"/>
      <c r="D40" s="54" t="s">
        <v>77</v>
      </c>
      <c r="E40" s="152">
        <v>384.89</v>
      </c>
      <c r="F40" s="140">
        <v>1000</v>
      </c>
      <c r="G40" s="169">
        <v>1000</v>
      </c>
      <c r="H40" s="140"/>
      <c r="I40" s="166"/>
    </row>
    <row r="41" spans="1:9" ht="25.5" x14ac:dyDescent="0.25">
      <c r="A41" s="175">
        <v>3214</v>
      </c>
      <c r="B41" s="176"/>
      <c r="C41" s="177"/>
      <c r="D41" s="63" t="s">
        <v>108</v>
      </c>
      <c r="E41" s="152">
        <v>579.47</v>
      </c>
      <c r="F41" s="140">
        <v>398</v>
      </c>
      <c r="G41" s="169">
        <v>800</v>
      </c>
      <c r="H41" s="140"/>
      <c r="I41" s="166"/>
    </row>
    <row r="42" spans="1:9" x14ac:dyDescent="0.25">
      <c r="A42" s="175">
        <v>3221</v>
      </c>
      <c r="B42" s="176"/>
      <c r="C42" s="177"/>
      <c r="D42" s="54" t="s">
        <v>78</v>
      </c>
      <c r="E42" s="152">
        <v>7120.27</v>
      </c>
      <c r="F42" s="140">
        <v>5421</v>
      </c>
      <c r="G42" s="169">
        <v>6500</v>
      </c>
      <c r="H42" s="140"/>
      <c r="I42" s="166"/>
    </row>
    <row r="43" spans="1:9" x14ac:dyDescent="0.25">
      <c r="A43" s="175">
        <v>3222</v>
      </c>
      <c r="B43" s="176"/>
      <c r="C43" s="177"/>
      <c r="D43" s="63" t="s">
        <v>106</v>
      </c>
      <c r="E43" s="152">
        <v>3.34</v>
      </c>
      <c r="F43" s="140">
        <v>664</v>
      </c>
      <c r="G43" s="169">
        <v>300</v>
      </c>
      <c r="H43" s="140"/>
      <c r="I43" s="166"/>
    </row>
    <row r="44" spans="1:9" x14ac:dyDescent="0.25">
      <c r="A44" s="175">
        <v>3223</v>
      </c>
      <c r="B44" s="176"/>
      <c r="C44" s="177"/>
      <c r="D44" s="54" t="s">
        <v>79</v>
      </c>
      <c r="E44" s="152">
        <v>28758.33</v>
      </c>
      <c r="F44" s="140">
        <v>11121</v>
      </c>
      <c r="G44" s="169">
        <v>11000</v>
      </c>
      <c r="H44" s="140"/>
      <c r="I44" s="166"/>
    </row>
    <row r="45" spans="1:9" x14ac:dyDescent="0.25">
      <c r="A45" s="175">
        <v>3224</v>
      </c>
      <c r="B45" s="176"/>
      <c r="C45" s="177"/>
      <c r="D45" s="54" t="s">
        <v>109</v>
      </c>
      <c r="E45" s="152">
        <v>1989.8</v>
      </c>
      <c r="F45" s="140">
        <v>1992</v>
      </c>
      <c r="G45" s="169">
        <v>2000</v>
      </c>
      <c r="H45" s="140"/>
      <c r="I45" s="166"/>
    </row>
    <row r="46" spans="1:9" x14ac:dyDescent="0.25">
      <c r="A46" s="175">
        <v>3225</v>
      </c>
      <c r="B46" s="176"/>
      <c r="C46" s="177"/>
      <c r="D46" s="54" t="s">
        <v>81</v>
      </c>
      <c r="E46" s="152">
        <v>1401.37</v>
      </c>
      <c r="F46" s="140">
        <v>1328</v>
      </c>
      <c r="G46" s="169">
        <v>1300</v>
      </c>
      <c r="H46" s="140"/>
      <c r="I46" s="166"/>
    </row>
    <row r="47" spans="1:9" x14ac:dyDescent="0.25">
      <c r="A47" s="175">
        <v>3227</v>
      </c>
      <c r="B47" s="176"/>
      <c r="C47" s="177"/>
      <c r="D47" s="54" t="s">
        <v>82</v>
      </c>
      <c r="E47" s="152">
        <v>253.17</v>
      </c>
      <c r="F47" s="140">
        <v>266</v>
      </c>
      <c r="G47" s="169">
        <v>300</v>
      </c>
      <c r="H47" s="140"/>
      <c r="I47" s="166"/>
    </row>
    <row r="48" spans="1:9" x14ac:dyDescent="0.25">
      <c r="A48" s="175">
        <v>3231</v>
      </c>
      <c r="B48" s="176"/>
      <c r="C48" s="177"/>
      <c r="D48" s="54" t="s">
        <v>83</v>
      </c>
      <c r="E48" s="152">
        <v>2900.78</v>
      </c>
      <c r="F48" s="140">
        <v>2656</v>
      </c>
      <c r="G48" s="169">
        <v>3000</v>
      </c>
      <c r="H48" s="140"/>
      <c r="I48" s="166"/>
    </row>
    <row r="49" spans="1:9" x14ac:dyDescent="0.25">
      <c r="A49" s="175">
        <v>3232</v>
      </c>
      <c r="B49" s="176"/>
      <c r="C49" s="177"/>
      <c r="D49" s="54" t="s">
        <v>84</v>
      </c>
      <c r="E49" s="152">
        <v>7737.9</v>
      </c>
      <c r="F49" s="140">
        <v>5640</v>
      </c>
      <c r="G49" s="169">
        <v>4600</v>
      </c>
      <c r="H49" s="140"/>
      <c r="I49" s="166"/>
    </row>
    <row r="50" spans="1:9" x14ac:dyDescent="0.25">
      <c r="A50" s="175">
        <v>3234</v>
      </c>
      <c r="B50" s="176"/>
      <c r="C50" s="177"/>
      <c r="D50" s="54" t="s">
        <v>85</v>
      </c>
      <c r="E50" s="152">
        <v>9298.23</v>
      </c>
      <c r="F50" s="140">
        <v>8632</v>
      </c>
      <c r="G50" s="169">
        <v>8600</v>
      </c>
      <c r="H50" s="140"/>
      <c r="I50" s="166"/>
    </row>
    <row r="51" spans="1:9" x14ac:dyDescent="0.25">
      <c r="A51" s="175">
        <v>3235</v>
      </c>
      <c r="B51" s="176"/>
      <c r="C51" s="177"/>
      <c r="D51" s="69" t="s">
        <v>120</v>
      </c>
      <c r="E51" s="152">
        <v>0</v>
      </c>
      <c r="F51" s="140">
        <v>3187</v>
      </c>
      <c r="G51" s="169">
        <v>2700</v>
      </c>
      <c r="H51" s="140"/>
      <c r="I51" s="166"/>
    </row>
    <row r="52" spans="1:9" x14ac:dyDescent="0.25">
      <c r="A52" s="175">
        <v>3236</v>
      </c>
      <c r="B52" s="176"/>
      <c r="C52" s="177"/>
      <c r="D52" s="54" t="s">
        <v>86</v>
      </c>
      <c r="E52" s="152">
        <v>1955</v>
      </c>
      <c r="F52" s="140">
        <v>2656</v>
      </c>
      <c r="G52" s="169">
        <v>3000</v>
      </c>
      <c r="H52" s="140"/>
      <c r="I52" s="166"/>
    </row>
    <row r="53" spans="1:9" x14ac:dyDescent="0.25">
      <c r="A53" s="175">
        <v>3237</v>
      </c>
      <c r="B53" s="176"/>
      <c r="C53" s="177"/>
      <c r="D53" s="54" t="s">
        <v>87</v>
      </c>
      <c r="E53" s="152">
        <v>238.49</v>
      </c>
      <c r="F53" s="140">
        <v>266</v>
      </c>
      <c r="G53" s="169">
        <v>300</v>
      </c>
      <c r="H53" s="140"/>
      <c r="I53" s="166"/>
    </row>
    <row r="54" spans="1:9" x14ac:dyDescent="0.25">
      <c r="A54" s="175">
        <v>3238</v>
      </c>
      <c r="B54" s="176"/>
      <c r="C54" s="177"/>
      <c r="D54" s="54" t="s">
        <v>88</v>
      </c>
      <c r="E54" s="152">
        <v>0</v>
      </c>
      <c r="F54" s="140">
        <v>830</v>
      </c>
      <c r="G54" s="169">
        <v>800</v>
      </c>
      <c r="H54" s="140"/>
      <c r="I54" s="166"/>
    </row>
    <row r="55" spans="1:9" x14ac:dyDescent="0.25">
      <c r="A55" s="175">
        <v>3239</v>
      </c>
      <c r="B55" s="176"/>
      <c r="C55" s="177"/>
      <c r="D55" s="54" t="s">
        <v>89</v>
      </c>
      <c r="E55" s="152">
        <v>4649.22</v>
      </c>
      <c r="F55" s="140">
        <v>1992</v>
      </c>
      <c r="G55" s="169">
        <v>2400</v>
      </c>
      <c r="H55" s="140"/>
      <c r="I55" s="166"/>
    </row>
    <row r="56" spans="1:9" x14ac:dyDescent="0.25">
      <c r="A56" s="175">
        <v>3292</v>
      </c>
      <c r="B56" s="176"/>
      <c r="C56" s="177"/>
      <c r="D56" s="54" t="s">
        <v>90</v>
      </c>
      <c r="E56" s="152">
        <v>876.77</v>
      </c>
      <c r="F56" s="140">
        <v>1461</v>
      </c>
      <c r="G56" s="169">
        <v>1200</v>
      </c>
      <c r="H56" s="140"/>
      <c r="I56" s="166"/>
    </row>
    <row r="57" spans="1:9" x14ac:dyDescent="0.25">
      <c r="A57" s="175">
        <v>3293</v>
      </c>
      <c r="B57" s="176"/>
      <c r="C57" s="177"/>
      <c r="D57" s="54" t="s">
        <v>91</v>
      </c>
      <c r="E57" s="152">
        <v>364.72</v>
      </c>
      <c r="F57" s="140">
        <v>266</v>
      </c>
      <c r="G57" s="169">
        <v>270</v>
      </c>
      <c r="H57" s="140"/>
      <c r="I57" s="166"/>
    </row>
    <row r="58" spans="1:9" x14ac:dyDescent="0.25">
      <c r="A58" s="175">
        <v>3294</v>
      </c>
      <c r="B58" s="176"/>
      <c r="C58" s="177"/>
      <c r="D58" s="54" t="s">
        <v>92</v>
      </c>
      <c r="E58" s="152">
        <v>159.27000000000001</v>
      </c>
      <c r="F58" s="140">
        <v>398</v>
      </c>
      <c r="G58" s="169">
        <v>300</v>
      </c>
      <c r="H58" s="140"/>
      <c r="I58" s="166"/>
    </row>
    <row r="59" spans="1:9" x14ac:dyDescent="0.25">
      <c r="A59" s="175">
        <v>3295</v>
      </c>
      <c r="B59" s="176"/>
      <c r="C59" s="177"/>
      <c r="D59" s="54" t="s">
        <v>67</v>
      </c>
      <c r="E59" s="152">
        <v>66.36</v>
      </c>
      <c r="F59" s="140">
        <v>133</v>
      </c>
      <c r="G59" s="169">
        <v>150</v>
      </c>
      <c r="H59" s="140"/>
      <c r="I59" s="166"/>
    </row>
    <row r="60" spans="1:9" x14ac:dyDescent="0.25">
      <c r="A60" s="175">
        <v>3299</v>
      </c>
      <c r="B60" s="176"/>
      <c r="C60" s="177"/>
      <c r="D60" s="54" t="s">
        <v>69</v>
      </c>
      <c r="E60" s="152">
        <v>83.43</v>
      </c>
      <c r="F60" s="140">
        <v>531</v>
      </c>
      <c r="G60" s="169">
        <v>400</v>
      </c>
      <c r="H60" s="140"/>
      <c r="I60" s="166"/>
    </row>
    <row r="61" spans="1:9" x14ac:dyDescent="0.25">
      <c r="A61" s="172">
        <v>34</v>
      </c>
      <c r="B61" s="173"/>
      <c r="C61" s="174"/>
      <c r="D61" s="77" t="s">
        <v>110</v>
      </c>
      <c r="E61" s="153">
        <f>SUM(E62:E62)</f>
        <v>12.47</v>
      </c>
      <c r="F61" s="139">
        <f>SUM(F62:F62)</f>
        <v>133</v>
      </c>
      <c r="G61" s="159">
        <f>SUM(G62:G62)</f>
        <v>150</v>
      </c>
      <c r="H61" s="139">
        <v>133</v>
      </c>
      <c r="I61" s="167">
        <v>133</v>
      </c>
    </row>
    <row r="62" spans="1:9" x14ac:dyDescent="0.25">
      <c r="A62" s="175">
        <v>3433</v>
      </c>
      <c r="B62" s="176"/>
      <c r="C62" s="177"/>
      <c r="D62" s="54" t="s">
        <v>70</v>
      </c>
      <c r="E62" s="152">
        <v>12.47</v>
      </c>
      <c r="F62" s="140">
        <v>133</v>
      </c>
      <c r="G62" s="169">
        <v>150</v>
      </c>
      <c r="H62" s="140"/>
      <c r="I62" s="166"/>
    </row>
    <row r="63" spans="1:9" ht="25.5" x14ac:dyDescent="0.25">
      <c r="A63" s="219" t="s">
        <v>93</v>
      </c>
      <c r="B63" s="220"/>
      <c r="C63" s="221"/>
      <c r="D63" s="87" t="s">
        <v>122</v>
      </c>
      <c r="E63" s="153">
        <f>SUM(E64:E64)</f>
        <v>13490.43</v>
      </c>
      <c r="F63" s="139">
        <f>SUM(F64:F64)</f>
        <v>10920</v>
      </c>
      <c r="G63" s="159">
        <f>SUM(G64:G64)</f>
        <v>6000</v>
      </c>
      <c r="H63" s="139">
        <f t="shared" ref="H63:I63" si="0">SUM(H64:H64)</f>
        <v>6000</v>
      </c>
      <c r="I63" s="139">
        <f t="shared" si="0"/>
        <v>6000</v>
      </c>
    </row>
    <row r="64" spans="1:9" x14ac:dyDescent="0.25">
      <c r="A64" s="85">
        <v>32</v>
      </c>
      <c r="B64" s="86"/>
      <c r="C64" s="87"/>
      <c r="D64" s="77" t="s">
        <v>41</v>
      </c>
      <c r="E64" s="153">
        <f>SUM(E65:E66)</f>
        <v>13490.43</v>
      </c>
      <c r="F64" s="139">
        <f>SUM(F65:F66)</f>
        <v>10920</v>
      </c>
      <c r="G64" s="159">
        <f>SUM(G65:G66)</f>
        <v>6000</v>
      </c>
      <c r="H64" s="140">
        <v>6000</v>
      </c>
      <c r="I64" s="166">
        <v>6000</v>
      </c>
    </row>
    <row r="65" spans="1:9" x14ac:dyDescent="0.25">
      <c r="A65" s="60">
        <v>3239</v>
      </c>
      <c r="B65" s="61"/>
      <c r="C65" s="62"/>
      <c r="D65" s="63" t="s">
        <v>111</v>
      </c>
      <c r="E65" s="152">
        <v>0</v>
      </c>
      <c r="F65" s="140">
        <v>3984</v>
      </c>
      <c r="G65" s="169">
        <v>0</v>
      </c>
      <c r="H65" s="140"/>
      <c r="I65" s="166"/>
    </row>
    <row r="66" spans="1:9" x14ac:dyDescent="0.25">
      <c r="A66" s="50">
        <v>3299</v>
      </c>
      <c r="B66" s="51"/>
      <c r="C66" s="52"/>
      <c r="D66" s="54" t="s">
        <v>69</v>
      </c>
      <c r="E66" s="152">
        <v>13490.43</v>
      </c>
      <c r="F66" s="140">
        <v>6936</v>
      </c>
      <c r="G66" s="169">
        <v>6000</v>
      </c>
      <c r="H66" s="140"/>
      <c r="I66" s="166"/>
    </row>
    <row r="67" spans="1:9" x14ac:dyDescent="0.25">
      <c r="A67" s="219" t="s">
        <v>112</v>
      </c>
      <c r="B67" s="220"/>
      <c r="C67" s="221"/>
      <c r="D67" s="87" t="s">
        <v>113</v>
      </c>
      <c r="E67" s="139">
        <f>E68+E73</f>
        <v>1839.6999999999998</v>
      </c>
      <c r="F67" s="139">
        <f>F68+F73</f>
        <v>1992</v>
      </c>
      <c r="G67" s="159">
        <f>SUM(G69:G73)</f>
        <v>1000</v>
      </c>
      <c r="H67" s="139">
        <v>1000</v>
      </c>
      <c r="I67" s="167">
        <v>1000</v>
      </c>
    </row>
    <row r="68" spans="1:9" x14ac:dyDescent="0.25">
      <c r="A68" s="85">
        <v>32</v>
      </c>
      <c r="B68" s="86"/>
      <c r="C68" s="87"/>
      <c r="D68" s="77" t="s">
        <v>41</v>
      </c>
      <c r="E68" s="139">
        <f>SUM(E69:E71)</f>
        <v>889.07999999999993</v>
      </c>
      <c r="F68" s="139">
        <f>SUM(F69:F72)</f>
        <v>1992</v>
      </c>
      <c r="G68" s="159">
        <f>SUM(G69:G72)</f>
        <v>1000</v>
      </c>
      <c r="H68" s="140">
        <v>1000</v>
      </c>
      <c r="I68" s="166">
        <v>1000</v>
      </c>
    </row>
    <row r="69" spans="1:9" x14ac:dyDescent="0.25">
      <c r="A69" s="60">
        <v>3221</v>
      </c>
      <c r="B69" s="61"/>
      <c r="C69" s="62"/>
      <c r="D69" s="63" t="s">
        <v>78</v>
      </c>
      <c r="E69" s="152">
        <v>126.76</v>
      </c>
      <c r="F69" s="140">
        <v>664</v>
      </c>
      <c r="G69" s="169">
        <v>800</v>
      </c>
      <c r="H69" s="140"/>
      <c r="I69" s="166"/>
    </row>
    <row r="70" spans="1:9" x14ac:dyDescent="0.25">
      <c r="A70" s="132">
        <v>3231</v>
      </c>
      <c r="B70" s="133"/>
      <c r="C70" s="134"/>
      <c r="D70" s="128" t="s">
        <v>83</v>
      </c>
      <c r="E70" s="152">
        <v>111.15</v>
      </c>
      <c r="F70" s="140">
        <v>0</v>
      </c>
      <c r="G70" s="169">
        <v>200</v>
      </c>
      <c r="H70" s="140"/>
      <c r="I70" s="166"/>
    </row>
    <row r="71" spans="1:9" x14ac:dyDescent="0.25">
      <c r="A71" s="60">
        <v>3222</v>
      </c>
      <c r="B71" s="61"/>
      <c r="C71" s="62"/>
      <c r="D71" s="63" t="s">
        <v>106</v>
      </c>
      <c r="E71" s="152">
        <v>651.16999999999996</v>
      </c>
      <c r="F71" s="140">
        <v>664</v>
      </c>
      <c r="G71" s="140">
        <v>0</v>
      </c>
      <c r="H71" s="140"/>
      <c r="I71" s="166"/>
    </row>
    <row r="72" spans="1:9" x14ac:dyDescent="0.25">
      <c r="A72" s="132">
        <v>3239</v>
      </c>
      <c r="B72" s="133"/>
      <c r="C72" s="134"/>
      <c r="D72" s="128" t="s">
        <v>111</v>
      </c>
      <c r="E72" s="152"/>
      <c r="F72" s="140">
        <v>664</v>
      </c>
      <c r="G72" s="140">
        <v>0</v>
      </c>
      <c r="H72" s="140"/>
      <c r="I72" s="166"/>
    </row>
    <row r="73" spans="1:9" ht="25.5" x14ac:dyDescent="0.25">
      <c r="A73" s="123">
        <v>42</v>
      </c>
      <c r="B73" s="124"/>
      <c r="C73" s="125"/>
      <c r="D73" s="131" t="s">
        <v>58</v>
      </c>
      <c r="E73" s="154">
        <f>E74</f>
        <v>950.62</v>
      </c>
      <c r="F73" s="154">
        <f>F74</f>
        <v>0</v>
      </c>
      <c r="G73" s="154">
        <f>G74</f>
        <v>0</v>
      </c>
      <c r="H73" s="140"/>
      <c r="I73" s="166"/>
    </row>
    <row r="74" spans="1:9" ht="25.5" x14ac:dyDescent="0.25">
      <c r="A74" s="132">
        <v>4227</v>
      </c>
      <c r="B74" s="133"/>
      <c r="C74" s="134"/>
      <c r="D74" s="128" t="s">
        <v>153</v>
      </c>
      <c r="E74" s="152">
        <v>950.62</v>
      </c>
      <c r="F74" s="140">
        <v>0</v>
      </c>
      <c r="G74" s="140">
        <v>0</v>
      </c>
      <c r="H74" s="140"/>
      <c r="I74" s="166"/>
    </row>
    <row r="75" spans="1:9" x14ac:dyDescent="0.25">
      <c r="A75" s="219" t="s">
        <v>94</v>
      </c>
      <c r="B75" s="220"/>
      <c r="C75" s="221"/>
      <c r="D75" s="87" t="s">
        <v>45</v>
      </c>
      <c r="E75" s="84">
        <f>SUM(E77:E80)</f>
        <v>0</v>
      </c>
      <c r="F75" s="139">
        <f>SUM(F77:F80)</f>
        <v>664</v>
      </c>
      <c r="G75" s="139">
        <f>SUM(G77:G80)</f>
        <v>0</v>
      </c>
      <c r="H75" s="139">
        <v>600</v>
      </c>
      <c r="I75" s="139">
        <v>600</v>
      </c>
    </row>
    <row r="76" spans="1:9" x14ac:dyDescent="0.25">
      <c r="A76" s="92">
        <v>32</v>
      </c>
      <c r="B76" s="93"/>
      <c r="C76" s="93"/>
      <c r="D76" s="77" t="s">
        <v>41</v>
      </c>
      <c r="E76" s="154">
        <v>0</v>
      </c>
      <c r="F76" s="139">
        <f>SUM(F77:F80)</f>
        <v>664</v>
      </c>
      <c r="G76" s="139">
        <f>SUM(G77:G80)</f>
        <v>0</v>
      </c>
      <c r="H76" s="140">
        <v>600</v>
      </c>
      <c r="I76" s="140">
        <v>600</v>
      </c>
    </row>
    <row r="77" spans="1:9" x14ac:dyDescent="0.25">
      <c r="A77" s="53">
        <v>3211</v>
      </c>
      <c r="B77" s="51"/>
      <c r="C77" s="52"/>
      <c r="D77" s="54" t="s">
        <v>76</v>
      </c>
      <c r="E77" s="152">
        <v>0</v>
      </c>
      <c r="F77" s="140">
        <v>133</v>
      </c>
      <c r="G77" s="140">
        <v>0</v>
      </c>
      <c r="H77" s="140"/>
      <c r="I77" s="166"/>
    </row>
    <row r="78" spans="1:9" x14ac:dyDescent="0.25">
      <c r="A78" s="53">
        <v>3221</v>
      </c>
      <c r="B78" s="51"/>
      <c r="C78" s="52"/>
      <c r="D78" s="54" t="s">
        <v>78</v>
      </c>
      <c r="E78" s="152">
        <v>0</v>
      </c>
      <c r="F78" s="140">
        <v>133</v>
      </c>
      <c r="G78" s="140">
        <v>0</v>
      </c>
      <c r="H78" s="140"/>
      <c r="I78" s="166"/>
    </row>
    <row r="79" spans="1:9" x14ac:dyDescent="0.25">
      <c r="A79" s="53">
        <v>3224</v>
      </c>
      <c r="B79" s="51"/>
      <c r="C79" s="52"/>
      <c r="D79" s="63" t="s">
        <v>109</v>
      </c>
      <c r="E79" s="152">
        <v>0</v>
      </c>
      <c r="F79" s="140">
        <v>133</v>
      </c>
      <c r="G79" s="140">
        <v>0</v>
      </c>
      <c r="H79" s="140"/>
      <c r="I79" s="166"/>
    </row>
    <row r="80" spans="1:9" x14ac:dyDescent="0.25">
      <c r="A80" s="53">
        <v>3225</v>
      </c>
      <c r="B80" s="51"/>
      <c r="C80" s="52"/>
      <c r="D80" s="63" t="s">
        <v>81</v>
      </c>
      <c r="E80" s="152">
        <v>0</v>
      </c>
      <c r="F80" s="140">
        <v>265</v>
      </c>
      <c r="G80" s="140">
        <v>0</v>
      </c>
      <c r="H80" s="140"/>
      <c r="I80" s="166"/>
    </row>
    <row r="81" spans="1:9" x14ac:dyDescent="0.25">
      <c r="A81" s="219" t="s">
        <v>114</v>
      </c>
      <c r="B81" s="220"/>
      <c r="C81" s="221"/>
      <c r="D81" s="83" t="s">
        <v>56</v>
      </c>
      <c r="E81" s="139">
        <f>E82+E85</f>
        <v>10926.52</v>
      </c>
      <c r="F81" s="139">
        <f>SUM(F83:F87)</f>
        <v>13704</v>
      </c>
      <c r="G81" s="139">
        <f>SUM(G82+G85)</f>
        <v>0</v>
      </c>
      <c r="H81" s="139">
        <f>SUM(H82+H85)</f>
        <v>0</v>
      </c>
      <c r="I81" s="139">
        <f>SUM(I82+I85)</f>
        <v>0</v>
      </c>
    </row>
    <row r="82" spans="1:9" x14ac:dyDescent="0.25">
      <c r="A82" s="75">
        <v>31</v>
      </c>
      <c r="B82" s="86"/>
      <c r="C82" s="87"/>
      <c r="D82" s="77" t="s">
        <v>24</v>
      </c>
      <c r="E82" s="139">
        <f>SUM(E83:E84)</f>
        <v>9377.6</v>
      </c>
      <c r="F82" s="139"/>
      <c r="G82" s="139">
        <f>SUM(G83:G84)</f>
        <v>0</v>
      </c>
      <c r="H82" s="139"/>
      <c r="I82" s="167"/>
    </row>
    <row r="83" spans="1:9" x14ac:dyDescent="0.25">
      <c r="A83" s="78">
        <v>3111</v>
      </c>
      <c r="B83" s="64"/>
      <c r="C83" s="65"/>
      <c r="D83" s="63" t="s">
        <v>61</v>
      </c>
      <c r="E83" s="152">
        <v>9377.6</v>
      </c>
      <c r="F83" s="140">
        <v>12204</v>
      </c>
      <c r="G83" s="140">
        <v>0</v>
      </c>
      <c r="H83" s="140"/>
      <c r="I83" s="166"/>
    </row>
    <row r="84" spans="1:9" x14ac:dyDescent="0.25">
      <c r="A84" s="78">
        <v>3121</v>
      </c>
      <c r="B84" s="64"/>
      <c r="C84" s="65"/>
      <c r="D84" s="63" t="s">
        <v>62</v>
      </c>
      <c r="E84" s="152">
        <v>0</v>
      </c>
      <c r="F84" s="140"/>
      <c r="G84" s="140">
        <v>0</v>
      </c>
      <c r="H84" s="140"/>
      <c r="I84" s="166"/>
    </row>
    <row r="85" spans="1:9" x14ac:dyDescent="0.25">
      <c r="A85" s="75">
        <v>32</v>
      </c>
      <c r="B85" s="73"/>
      <c r="C85" s="74"/>
      <c r="D85" s="77" t="s">
        <v>41</v>
      </c>
      <c r="E85" s="139">
        <f>SUM(E87:E87)</f>
        <v>1548.92</v>
      </c>
      <c r="F85" s="140"/>
      <c r="G85" s="139">
        <f>SUM(G87:G87)</f>
        <v>0</v>
      </c>
      <c r="H85" s="139"/>
      <c r="I85" s="167"/>
    </row>
    <row r="86" spans="1:9" ht="25.5" x14ac:dyDescent="0.25">
      <c r="A86" s="78">
        <v>3241</v>
      </c>
      <c r="B86" s="73"/>
      <c r="C86" s="74"/>
      <c r="D86" s="80" t="s">
        <v>127</v>
      </c>
      <c r="E86" s="152">
        <v>0</v>
      </c>
      <c r="F86" s="140">
        <v>0</v>
      </c>
      <c r="G86" s="140">
        <v>0</v>
      </c>
      <c r="H86" s="140"/>
      <c r="I86" s="166"/>
    </row>
    <row r="87" spans="1:9" x14ac:dyDescent="0.25">
      <c r="A87" s="78">
        <v>3212</v>
      </c>
      <c r="B87" s="64"/>
      <c r="C87" s="65"/>
      <c r="D87" s="63" t="s">
        <v>64</v>
      </c>
      <c r="E87" s="152">
        <v>1548.92</v>
      </c>
      <c r="F87" s="140">
        <v>1500</v>
      </c>
      <c r="G87" s="140">
        <v>0</v>
      </c>
      <c r="H87" s="140"/>
      <c r="I87" s="166"/>
    </row>
    <row r="88" spans="1:9" x14ac:dyDescent="0.25">
      <c r="A88" s="219" t="s">
        <v>156</v>
      </c>
      <c r="B88" s="220"/>
      <c r="C88" s="221"/>
      <c r="D88" s="125" t="s">
        <v>20</v>
      </c>
      <c r="E88" s="154">
        <f>E89</f>
        <v>686.46</v>
      </c>
      <c r="F88" s="154">
        <f>F89</f>
        <v>9579</v>
      </c>
      <c r="G88" s="140">
        <v>0</v>
      </c>
      <c r="H88" s="140"/>
      <c r="I88" s="166"/>
    </row>
    <row r="89" spans="1:9" x14ac:dyDescent="0.25">
      <c r="A89" s="126">
        <v>32</v>
      </c>
      <c r="B89" s="73"/>
      <c r="C89" s="74"/>
      <c r="D89" s="131" t="s">
        <v>41</v>
      </c>
      <c r="E89" s="154">
        <f>E90</f>
        <v>686.46</v>
      </c>
      <c r="F89" s="154">
        <f>SUM(F90:F91)</f>
        <v>9579</v>
      </c>
      <c r="G89" s="140">
        <v>0</v>
      </c>
      <c r="H89" s="140"/>
      <c r="I89" s="166"/>
    </row>
    <row r="90" spans="1:9" x14ac:dyDescent="0.25">
      <c r="A90" s="126">
        <v>3221</v>
      </c>
      <c r="B90" s="73"/>
      <c r="C90" s="74"/>
      <c r="D90" s="128" t="s">
        <v>78</v>
      </c>
      <c r="E90" s="152">
        <v>686.46</v>
      </c>
      <c r="F90" s="140">
        <v>700</v>
      </c>
      <c r="G90" s="140">
        <v>0</v>
      </c>
      <c r="H90" s="140"/>
      <c r="I90" s="166"/>
    </row>
    <row r="91" spans="1:9" x14ac:dyDescent="0.25">
      <c r="A91" s="126">
        <v>3223</v>
      </c>
      <c r="B91" s="73"/>
      <c r="C91" s="74"/>
      <c r="D91" s="128" t="s">
        <v>79</v>
      </c>
      <c r="E91" s="152"/>
      <c r="F91" s="140">
        <v>8879</v>
      </c>
      <c r="G91" s="140">
        <v>0</v>
      </c>
      <c r="H91" s="140"/>
      <c r="I91" s="166"/>
    </row>
    <row r="92" spans="1:9" x14ac:dyDescent="0.25">
      <c r="A92" s="207" t="s">
        <v>99</v>
      </c>
      <c r="B92" s="208"/>
      <c r="C92" s="209"/>
      <c r="D92" s="131" t="s">
        <v>154</v>
      </c>
      <c r="E92" s="154">
        <f>E94+E98</f>
        <v>7477.9900000000007</v>
      </c>
      <c r="F92" s="139"/>
      <c r="G92" s="140"/>
      <c r="H92" s="140"/>
      <c r="I92" s="166"/>
    </row>
    <row r="93" spans="1:9" x14ac:dyDescent="0.25">
      <c r="A93" s="210" t="s">
        <v>95</v>
      </c>
      <c r="B93" s="211"/>
      <c r="C93" s="212"/>
      <c r="D93" s="134" t="s">
        <v>96</v>
      </c>
      <c r="E93" s="152"/>
      <c r="F93" s="139"/>
      <c r="G93" s="140"/>
      <c r="H93" s="140"/>
      <c r="I93" s="166"/>
    </row>
    <row r="94" spans="1:9" x14ac:dyDescent="0.25">
      <c r="A94" s="129">
        <v>31</v>
      </c>
      <c r="B94" s="127"/>
      <c r="C94" s="128"/>
      <c r="D94" s="131" t="s">
        <v>24</v>
      </c>
      <c r="E94" s="154">
        <f>SUM(E95:E97)</f>
        <v>6841.56</v>
      </c>
      <c r="F94" s="139"/>
      <c r="G94" s="140"/>
      <c r="H94" s="140"/>
      <c r="I94" s="166"/>
    </row>
    <row r="95" spans="1:9" x14ac:dyDescent="0.25">
      <c r="A95" s="126">
        <v>3111</v>
      </c>
      <c r="B95" s="133"/>
      <c r="C95" s="134"/>
      <c r="D95" s="128" t="s">
        <v>61</v>
      </c>
      <c r="E95" s="152">
        <v>5530.8</v>
      </c>
      <c r="F95" s="139"/>
      <c r="G95" s="140"/>
      <c r="H95" s="140"/>
      <c r="I95" s="166"/>
    </row>
    <row r="96" spans="1:9" x14ac:dyDescent="0.25">
      <c r="A96" s="126">
        <v>3121</v>
      </c>
      <c r="B96" s="133"/>
      <c r="C96" s="134"/>
      <c r="D96" s="128" t="s">
        <v>62</v>
      </c>
      <c r="E96" s="152">
        <v>398.17</v>
      </c>
      <c r="F96" s="139"/>
      <c r="G96" s="140"/>
      <c r="H96" s="140"/>
      <c r="I96" s="166"/>
    </row>
    <row r="97" spans="1:9" x14ac:dyDescent="0.25">
      <c r="A97" s="126">
        <v>3132</v>
      </c>
      <c r="B97" s="133"/>
      <c r="C97" s="134"/>
      <c r="D97" s="128" t="s">
        <v>97</v>
      </c>
      <c r="E97" s="152">
        <v>912.59</v>
      </c>
      <c r="F97" s="139"/>
      <c r="G97" s="140"/>
      <c r="H97" s="140"/>
      <c r="I97" s="166"/>
    </row>
    <row r="98" spans="1:9" x14ac:dyDescent="0.25">
      <c r="A98" s="129">
        <v>32</v>
      </c>
      <c r="B98" s="133"/>
      <c r="C98" s="134"/>
      <c r="D98" s="131" t="s">
        <v>41</v>
      </c>
      <c r="E98" s="154">
        <f>E99</f>
        <v>636.42999999999995</v>
      </c>
      <c r="F98" s="139"/>
      <c r="G98" s="140"/>
      <c r="H98" s="140"/>
      <c r="I98" s="166"/>
    </row>
    <row r="99" spans="1:9" x14ac:dyDescent="0.25">
      <c r="A99" s="126">
        <v>3212</v>
      </c>
      <c r="B99" s="133"/>
      <c r="C99" s="134"/>
      <c r="D99" s="128" t="s">
        <v>64</v>
      </c>
      <c r="E99" s="152">
        <v>636.42999999999995</v>
      </c>
      <c r="F99" s="139"/>
      <c r="G99" s="140"/>
      <c r="H99" s="140"/>
      <c r="I99" s="166"/>
    </row>
    <row r="100" spans="1:9" x14ac:dyDescent="0.25">
      <c r="A100" s="207" t="s">
        <v>99</v>
      </c>
      <c r="B100" s="208"/>
      <c r="C100" s="209"/>
      <c r="D100" s="131" t="s">
        <v>155</v>
      </c>
      <c r="E100" s="154">
        <f>E102+E106</f>
        <v>10627.730000000001</v>
      </c>
      <c r="F100" s="154">
        <f>F102+F106</f>
        <v>17430</v>
      </c>
      <c r="G100" s="140"/>
      <c r="H100" s="140"/>
      <c r="I100" s="166"/>
    </row>
    <row r="101" spans="1:9" x14ac:dyDescent="0.25">
      <c r="A101" s="210" t="s">
        <v>95</v>
      </c>
      <c r="B101" s="211"/>
      <c r="C101" s="212"/>
      <c r="D101" s="134" t="s">
        <v>96</v>
      </c>
      <c r="E101" s="152"/>
      <c r="F101" s="139"/>
      <c r="G101" s="140"/>
      <c r="H101" s="140"/>
      <c r="I101" s="166"/>
    </row>
    <row r="102" spans="1:9" x14ac:dyDescent="0.25">
      <c r="A102" s="129">
        <v>31</v>
      </c>
      <c r="B102" s="127"/>
      <c r="C102" s="128"/>
      <c r="D102" s="131" t="s">
        <v>24</v>
      </c>
      <c r="E102" s="154">
        <f>SUM(E103:E105)</f>
        <v>9940.7000000000007</v>
      </c>
      <c r="F102" s="154">
        <f>SUM(F103:F105)</f>
        <v>16300</v>
      </c>
      <c r="G102" s="140"/>
      <c r="H102" s="140"/>
      <c r="I102" s="166"/>
    </row>
    <row r="103" spans="1:9" x14ac:dyDescent="0.25">
      <c r="A103" s="126">
        <v>3111</v>
      </c>
      <c r="B103" s="133"/>
      <c r="C103" s="134"/>
      <c r="D103" s="128" t="s">
        <v>61</v>
      </c>
      <c r="E103" s="152">
        <v>7477.8</v>
      </c>
      <c r="F103" s="140">
        <v>13000</v>
      </c>
      <c r="G103" s="140"/>
      <c r="H103" s="140"/>
      <c r="I103" s="166"/>
    </row>
    <row r="104" spans="1:9" x14ac:dyDescent="0.25">
      <c r="A104" s="126">
        <v>3121</v>
      </c>
      <c r="B104" s="133"/>
      <c r="C104" s="134"/>
      <c r="D104" s="128" t="s">
        <v>62</v>
      </c>
      <c r="E104" s="152">
        <v>1229.06</v>
      </c>
      <c r="F104" s="140">
        <v>1200</v>
      </c>
      <c r="G104" s="140"/>
      <c r="H104" s="140"/>
      <c r="I104" s="166"/>
    </row>
    <row r="105" spans="1:9" x14ac:dyDescent="0.25">
      <c r="A105" s="126">
        <v>3132</v>
      </c>
      <c r="B105" s="133"/>
      <c r="C105" s="134"/>
      <c r="D105" s="128" t="s">
        <v>97</v>
      </c>
      <c r="E105" s="152">
        <v>1233.8399999999999</v>
      </c>
      <c r="F105" s="140">
        <v>2100</v>
      </c>
      <c r="G105" s="140"/>
      <c r="H105" s="140"/>
      <c r="I105" s="166"/>
    </row>
    <row r="106" spans="1:9" x14ac:dyDescent="0.25">
      <c r="A106" s="129">
        <v>32</v>
      </c>
      <c r="B106" s="133"/>
      <c r="C106" s="134"/>
      <c r="D106" s="131" t="s">
        <v>41</v>
      </c>
      <c r="E106" s="154">
        <f>E107</f>
        <v>687.03</v>
      </c>
      <c r="F106" s="154">
        <f>F107</f>
        <v>1130</v>
      </c>
      <c r="G106" s="140"/>
      <c r="H106" s="140"/>
      <c r="I106" s="166"/>
    </row>
    <row r="107" spans="1:9" x14ac:dyDescent="0.25">
      <c r="A107" s="126">
        <v>3212</v>
      </c>
      <c r="B107" s="133"/>
      <c r="C107" s="134"/>
      <c r="D107" s="128" t="s">
        <v>64</v>
      </c>
      <c r="E107" s="152">
        <v>687.03</v>
      </c>
      <c r="F107" s="140">
        <v>1130</v>
      </c>
      <c r="G107" s="140"/>
      <c r="H107" s="140"/>
      <c r="I107" s="166"/>
    </row>
    <row r="108" spans="1:9" x14ac:dyDescent="0.25">
      <c r="A108" s="207" t="s">
        <v>99</v>
      </c>
      <c r="B108" s="208"/>
      <c r="C108" s="209"/>
      <c r="D108" s="49" t="s">
        <v>98</v>
      </c>
      <c r="E108" s="151"/>
      <c r="F108" s="154">
        <f>F110+F114</f>
        <v>3500</v>
      </c>
      <c r="G108" s="156">
        <f>SUM(G110+G114)</f>
        <v>36600</v>
      </c>
      <c r="H108" s="156"/>
      <c r="I108" s="156"/>
    </row>
    <row r="109" spans="1:9" ht="15" customHeight="1" x14ac:dyDescent="0.25">
      <c r="A109" s="210" t="s">
        <v>95</v>
      </c>
      <c r="B109" s="211"/>
      <c r="C109" s="212"/>
      <c r="D109" s="52" t="s">
        <v>96</v>
      </c>
      <c r="E109" s="151"/>
      <c r="F109" s="140"/>
      <c r="G109" s="140"/>
      <c r="H109" s="140"/>
      <c r="I109" s="166"/>
    </row>
    <row r="110" spans="1:9" ht="15" customHeight="1" x14ac:dyDescent="0.25">
      <c r="A110" s="75">
        <v>31</v>
      </c>
      <c r="B110" s="79"/>
      <c r="C110" s="80"/>
      <c r="D110" s="77" t="s">
        <v>24</v>
      </c>
      <c r="E110" s="151"/>
      <c r="F110" s="154">
        <f>SUM(F111:F113)</f>
        <v>2700</v>
      </c>
      <c r="G110" s="139">
        <f>SUM(G111:G113)</f>
        <v>34500</v>
      </c>
      <c r="H110" s="139"/>
      <c r="I110" s="167"/>
    </row>
    <row r="111" spans="1:9" ht="15" customHeight="1" x14ac:dyDescent="0.25">
      <c r="A111" s="53">
        <v>3111</v>
      </c>
      <c r="B111" s="51"/>
      <c r="C111" s="52"/>
      <c r="D111" s="54" t="s">
        <v>61</v>
      </c>
      <c r="E111" s="151"/>
      <c r="F111" s="140">
        <v>0</v>
      </c>
      <c r="G111" s="169">
        <v>26000</v>
      </c>
      <c r="H111" s="140"/>
      <c r="I111" s="166"/>
    </row>
    <row r="112" spans="1:9" ht="15" customHeight="1" x14ac:dyDescent="0.25">
      <c r="A112" s="53">
        <v>3121</v>
      </c>
      <c r="B112" s="51"/>
      <c r="C112" s="52"/>
      <c r="D112" s="54" t="s">
        <v>62</v>
      </c>
      <c r="E112" s="151"/>
      <c r="F112" s="140">
        <v>1350</v>
      </c>
      <c r="G112" s="169">
        <v>3500</v>
      </c>
      <c r="H112" s="140"/>
      <c r="I112" s="166"/>
    </row>
    <row r="113" spans="1:9" ht="15" customHeight="1" x14ac:dyDescent="0.25">
      <c r="A113" s="53">
        <v>3132</v>
      </c>
      <c r="B113" s="51"/>
      <c r="C113" s="52"/>
      <c r="D113" s="54" t="s">
        <v>97</v>
      </c>
      <c r="E113" s="151"/>
      <c r="F113" s="140">
        <v>1350</v>
      </c>
      <c r="G113" s="169">
        <v>5000</v>
      </c>
      <c r="H113" s="140"/>
      <c r="I113" s="166"/>
    </row>
    <row r="114" spans="1:9" ht="15" customHeight="1" x14ac:dyDescent="0.25">
      <c r="A114" s="75">
        <v>32</v>
      </c>
      <c r="B114" s="71"/>
      <c r="C114" s="72"/>
      <c r="D114" s="77" t="s">
        <v>41</v>
      </c>
      <c r="E114" s="151"/>
      <c r="F114" s="154">
        <f>F115</f>
        <v>800</v>
      </c>
      <c r="G114" s="159">
        <f>SUM(G115)</f>
        <v>2100</v>
      </c>
      <c r="H114" s="139"/>
      <c r="I114" s="167"/>
    </row>
    <row r="115" spans="1:9" ht="15" customHeight="1" x14ac:dyDescent="0.25">
      <c r="A115" s="53">
        <v>3212</v>
      </c>
      <c r="B115" s="51"/>
      <c r="C115" s="52"/>
      <c r="D115" s="54" t="s">
        <v>64</v>
      </c>
      <c r="E115" s="151"/>
      <c r="F115" s="140">
        <v>800</v>
      </c>
      <c r="G115" s="169">
        <v>2100</v>
      </c>
      <c r="H115" s="140"/>
      <c r="I115" s="166"/>
    </row>
    <row r="116" spans="1:9" ht="15" customHeight="1" x14ac:dyDescent="0.25">
      <c r="A116" s="207" t="s">
        <v>99</v>
      </c>
      <c r="B116" s="208"/>
      <c r="C116" s="209"/>
      <c r="D116" s="119" t="s">
        <v>149</v>
      </c>
      <c r="E116" s="151"/>
      <c r="F116" s="139">
        <f>SUM(F117:F123)</f>
        <v>0</v>
      </c>
      <c r="G116" s="170">
        <f>SUM(G118+G122)</f>
        <v>36600</v>
      </c>
      <c r="H116" s="170">
        <f>SUM(H118+H122)</f>
        <v>36600</v>
      </c>
      <c r="I116" s="140"/>
    </row>
    <row r="117" spans="1:9" ht="15" customHeight="1" x14ac:dyDescent="0.25">
      <c r="A117" s="210" t="s">
        <v>95</v>
      </c>
      <c r="B117" s="211"/>
      <c r="C117" s="212"/>
      <c r="D117" s="121" t="s">
        <v>96</v>
      </c>
      <c r="E117" s="151"/>
      <c r="F117" s="140"/>
      <c r="G117" s="169"/>
      <c r="H117" s="139"/>
      <c r="I117" s="166"/>
    </row>
    <row r="118" spans="1:9" ht="15" customHeight="1" x14ac:dyDescent="0.25">
      <c r="A118" s="118">
        <v>31</v>
      </c>
      <c r="B118" s="116"/>
      <c r="C118" s="117"/>
      <c r="D118" s="119" t="s">
        <v>24</v>
      </c>
      <c r="E118" s="151"/>
      <c r="F118" s="140"/>
      <c r="G118" s="159">
        <f>SUM(G119:G121)</f>
        <v>34500</v>
      </c>
      <c r="H118" s="139">
        <v>34500</v>
      </c>
      <c r="I118" s="166"/>
    </row>
    <row r="119" spans="1:9" ht="15" customHeight="1" x14ac:dyDescent="0.25">
      <c r="A119" s="115">
        <v>3111</v>
      </c>
      <c r="B119" s="120"/>
      <c r="C119" s="121"/>
      <c r="D119" s="117" t="s">
        <v>61</v>
      </c>
      <c r="E119" s="151"/>
      <c r="F119" s="140"/>
      <c r="G119" s="169">
        <v>26000</v>
      </c>
      <c r="H119" s="140"/>
      <c r="I119" s="166"/>
    </row>
    <row r="120" spans="1:9" ht="15" customHeight="1" x14ac:dyDescent="0.25">
      <c r="A120" s="115">
        <v>3121</v>
      </c>
      <c r="B120" s="120"/>
      <c r="C120" s="121"/>
      <c r="D120" s="117" t="s">
        <v>62</v>
      </c>
      <c r="E120" s="151"/>
      <c r="F120" s="140"/>
      <c r="G120" s="169">
        <v>3500</v>
      </c>
      <c r="H120" s="140"/>
      <c r="I120" s="166"/>
    </row>
    <row r="121" spans="1:9" ht="15" customHeight="1" x14ac:dyDescent="0.25">
      <c r="A121" s="115">
        <v>3132</v>
      </c>
      <c r="B121" s="120"/>
      <c r="C121" s="121"/>
      <c r="D121" s="117" t="s">
        <v>97</v>
      </c>
      <c r="E121" s="151"/>
      <c r="F121" s="140"/>
      <c r="G121" s="169">
        <v>5000</v>
      </c>
      <c r="H121" s="140"/>
      <c r="I121" s="166"/>
    </row>
    <row r="122" spans="1:9" ht="15" customHeight="1" x14ac:dyDescent="0.25">
      <c r="A122" s="118">
        <v>32</v>
      </c>
      <c r="B122" s="120"/>
      <c r="C122" s="121"/>
      <c r="D122" s="119" t="s">
        <v>41</v>
      </c>
      <c r="E122" s="151"/>
      <c r="F122" s="140"/>
      <c r="G122" s="159">
        <f>SUM(G123)</f>
        <v>2100</v>
      </c>
      <c r="H122" s="139">
        <v>2100</v>
      </c>
      <c r="I122" s="166"/>
    </row>
    <row r="123" spans="1:9" ht="15" customHeight="1" x14ac:dyDescent="0.25">
      <c r="A123" s="115">
        <v>3212</v>
      </c>
      <c r="B123" s="120"/>
      <c r="C123" s="121"/>
      <c r="D123" s="117" t="s">
        <v>64</v>
      </c>
      <c r="E123" s="151"/>
      <c r="F123" s="140"/>
      <c r="G123" s="169">
        <v>2100</v>
      </c>
      <c r="H123" s="140"/>
      <c r="I123" s="166"/>
    </row>
    <row r="124" spans="1:9" ht="15" customHeight="1" x14ac:dyDescent="0.25">
      <c r="A124" s="207" t="s">
        <v>99</v>
      </c>
      <c r="B124" s="208"/>
      <c r="C124" s="209"/>
      <c r="D124" s="146" t="s">
        <v>160</v>
      </c>
      <c r="E124" s="151"/>
      <c r="F124" s="140"/>
      <c r="G124" s="140"/>
      <c r="H124" s="167"/>
      <c r="I124" s="170">
        <f>SUM(I126+I130)</f>
        <v>36600</v>
      </c>
    </row>
    <row r="125" spans="1:9" ht="15" customHeight="1" x14ac:dyDescent="0.25">
      <c r="A125" s="210" t="s">
        <v>95</v>
      </c>
      <c r="B125" s="211"/>
      <c r="C125" s="212"/>
      <c r="D125" s="148" t="s">
        <v>96</v>
      </c>
      <c r="E125" s="151"/>
      <c r="F125" s="140"/>
      <c r="G125" s="140"/>
      <c r="H125" s="166"/>
      <c r="I125" s="166"/>
    </row>
    <row r="126" spans="1:9" ht="15" customHeight="1" x14ac:dyDescent="0.25">
      <c r="A126" s="145">
        <v>31</v>
      </c>
      <c r="B126" s="143"/>
      <c r="C126" s="144"/>
      <c r="D126" s="146" t="s">
        <v>24</v>
      </c>
      <c r="E126" s="151"/>
      <c r="F126" s="140"/>
      <c r="G126" s="140"/>
      <c r="H126" s="139">
        <v>34500</v>
      </c>
      <c r="I126" s="139">
        <v>34500</v>
      </c>
    </row>
    <row r="127" spans="1:9" ht="15" customHeight="1" x14ac:dyDescent="0.25">
      <c r="A127" s="142">
        <v>3111</v>
      </c>
      <c r="B127" s="147"/>
      <c r="C127" s="148"/>
      <c r="D127" s="144" t="s">
        <v>61</v>
      </c>
      <c r="E127" s="151"/>
      <c r="F127" s="140"/>
      <c r="G127" s="140"/>
      <c r="H127" s="166"/>
      <c r="I127" s="166"/>
    </row>
    <row r="128" spans="1:9" ht="15" customHeight="1" x14ac:dyDescent="0.25">
      <c r="A128" s="142">
        <v>3121</v>
      </c>
      <c r="B128" s="147"/>
      <c r="C128" s="148"/>
      <c r="D128" s="144" t="s">
        <v>62</v>
      </c>
      <c r="E128" s="151"/>
      <c r="F128" s="140"/>
      <c r="G128" s="140"/>
      <c r="H128" s="166"/>
      <c r="I128" s="166"/>
    </row>
    <row r="129" spans="1:9" ht="15" customHeight="1" x14ac:dyDescent="0.25">
      <c r="A129" s="142">
        <v>3132</v>
      </c>
      <c r="B129" s="147"/>
      <c r="C129" s="148"/>
      <c r="D129" s="144" t="s">
        <v>97</v>
      </c>
      <c r="E129" s="151"/>
      <c r="F129" s="140"/>
      <c r="G129" s="140"/>
      <c r="H129" s="166"/>
      <c r="I129" s="166"/>
    </row>
    <row r="130" spans="1:9" ht="15" customHeight="1" x14ac:dyDescent="0.25">
      <c r="A130" s="145">
        <v>32</v>
      </c>
      <c r="B130" s="147"/>
      <c r="C130" s="148"/>
      <c r="D130" s="146" t="s">
        <v>41</v>
      </c>
      <c r="E130" s="151"/>
      <c r="F130" s="140"/>
      <c r="G130" s="140"/>
      <c r="H130" s="167">
        <v>2100</v>
      </c>
      <c r="I130" s="167">
        <v>2100</v>
      </c>
    </row>
    <row r="131" spans="1:9" ht="15" customHeight="1" x14ac:dyDescent="0.25">
      <c r="A131" s="207" t="s">
        <v>99</v>
      </c>
      <c r="B131" s="208"/>
      <c r="C131" s="209"/>
      <c r="D131" s="146" t="s">
        <v>161</v>
      </c>
      <c r="E131" s="151"/>
      <c r="F131" s="140"/>
      <c r="G131" s="140"/>
      <c r="H131" s="167"/>
      <c r="I131" s="170">
        <f>SUM(I133+I137)</f>
        <v>36600</v>
      </c>
    </row>
    <row r="132" spans="1:9" ht="15" customHeight="1" x14ac:dyDescent="0.25">
      <c r="A132" s="210" t="s">
        <v>95</v>
      </c>
      <c r="B132" s="211"/>
      <c r="C132" s="212"/>
      <c r="D132" s="148" t="s">
        <v>96</v>
      </c>
      <c r="E132" s="151"/>
      <c r="F132" s="140"/>
      <c r="G132" s="140"/>
      <c r="H132" s="167"/>
      <c r="I132" s="166"/>
    </row>
    <row r="133" spans="1:9" ht="15" customHeight="1" x14ac:dyDescent="0.25">
      <c r="A133" s="145">
        <v>31</v>
      </c>
      <c r="B133" s="143"/>
      <c r="C133" s="144"/>
      <c r="D133" s="146" t="s">
        <v>24</v>
      </c>
      <c r="E133" s="151"/>
      <c r="F133" s="140"/>
      <c r="G133" s="140"/>
      <c r="H133" s="167"/>
      <c r="I133" s="139">
        <v>34500</v>
      </c>
    </row>
    <row r="134" spans="1:9" ht="15" customHeight="1" x14ac:dyDescent="0.25">
      <c r="A134" s="142">
        <v>3111</v>
      </c>
      <c r="B134" s="147"/>
      <c r="C134" s="148"/>
      <c r="D134" s="144" t="s">
        <v>61</v>
      </c>
      <c r="E134" s="151"/>
      <c r="F134" s="140"/>
      <c r="G134" s="140"/>
      <c r="H134" s="167"/>
      <c r="I134" s="166"/>
    </row>
    <row r="135" spans="1:9" ht="15" customHeight="1" x14ac:dyDescent="0.25">
      <c r="A135" s="142">
        <v>3121</v>
      </c>
      <c r="B135" s="147"/>
      <c r="C135" s="148"/>
      <c r="D135" s="144" t="s">
        <v>62</v>
      </c>
      <c r="E135" s="151"/>
      <c r="F135" s="140"/>
      <c r="G135" s="140"/>
      <c r="H135" s="167"/>
      <c r="I135" s="166"/>
    </row>
    <row r="136" spans="1:9" ht="15" customHeight="1" x14ac:dyDescent="0.25">
      <c r="A136" s="142">
        <v>3132</v>
      </c>
      <c r="B136" s="147"/>
      <c r="C136" s="148"/>
      <c r="D136" s="144" t="s">
        <v>97</v>
      </c>
      <c r="E136" s="151"/>
      <c r="F136" s="140"/>
      <c r="G136" s="140"/>
      <c r="H136" s="167"/>
      <c r="I136" s="166"/>
    </row>
    <row r="137" spans="1:9" ht="15" customHeight="1" x14ac:dyDescent="0.25">
      <c r="A137" s="145">
        <v>32</v>
      </c>
      <c r="B137" s="147"/>
      <c r="C137" s="148"/>
      <c r="D137" s="146" t="s">
        <v>41</v>
      </c>
      <c r="E137" s="151"/>
      <c r="F137" s="140"/>
      <c r="G137" s="140"/>
      <c r="H137" s="167"/>
      <c r="I137" s="167">
        <v>2100</v>
      </c>
    </row>
    <row r="138" spans="1:9" ht="15" customHeight="1" x14ac:dyDescent="0.25">
      <c r="A138" s="145"/>
      <c r="B138" s="147"/>
      <c r="C138" s="148"/>
      <c r="D138" s="146"/>
      <c r="E138" s="151"/>
      <c r="F138" s="140"/>
      <c r="G138" s="140"/>
      <c r="H138" s="167"/>
      <c r="I138" s="168"/>
    </row>
    <row r="139" spans="1:9" ht="15" customHeight="1" x14ac:dyDescent="0.25">
      <c r="A139" s="142">
        <v>3212</v>
      </c>
      <c r="B139" s="147"/>
      <c r="C139" s="148"/>
      <c r="D139" s="144" t="s">
        <v>64</v>
      </c>
      <c r="E139" s="151"/>
      <c r="F139" s="140"/>
      <c r="G139" s="140"/>
      <c r="H139" s="140"/>
      <c r="I139" s="166"/>
    </row>
    <row r="140" spans="1:9" x14ac:dyDescent="0.25">
      <c r="A140" s="207" t="s">
        <v>100</v>
      </c>
      <c r="B140" s="208"/>
      <c r="C140" s="209"/>
      <c r="D140" s="77" t="s">
        <v>101</v>
      </c>
      <c r="E140" s="153">
        <f>E142+E145+E148</f>
        <v>3815.2999999999997</v>
      </c>
      <c r="F140" s="153">
        <f t="shared" ref="F140:I140" si="1">F142+F145+F148</f>
        <v>3320</v>
      </c>
      <c r="G140" s="153">
        <f t="shared" si="1"/>
        <v>4500</v>
      </c>
      <c r="H140" s="153">
        <f t="shared" si="1"/>
        <v>5100</v>
      </c>
      <c r="I140" s="153">
        <f t="shared" si="1"/>
        <v>5700</v>
      </c>
    </row>
    <row r="141" spans="1:9" ht="15" customHeight="1" x14ac:dyDescent="0.25">
      <c r="A141" s="219" t="s">
        <v>95</v>
      </c>
      <c r="B141" s="220"/>
      <c r="C141" s="221"/>
      <c r="D141" s="87" t="s">
        <v>96</v>
      </c>
      <c r="E141" s="152"/>
      <c r="F141" s="140"/>
      <c r="G141" s="140"/>
      <c r="H141" s="140"/>
      <c r="I141" s="166"/>
    </row>
    <row r="142" spans="1:9" ht="15" customHeight="1" x14ac:dyDescent="0.25">
      <c r="A142" s="75">
        <v>32</v>
      </c>
      <c r="B142" s="58"/>
      <c r="C142" s="59"/>
      <c r="D142" s="77" t="s">
        <v>41</v>
      </c>
      <c r="E142" s="153">
        <f>E143</f>
        <v>3265.08</v>
      </c>
      <c r="F142" s="139">
        <f>F143</f>
        <v>3320</v>
      </c>
      <c r="G142" s="139">
        <f>G143</f>
        <v>4000</v>
      </c>
      <c r="H142" s="139">
        <v>4400</v>
      </c>
      <c r="I142" s="167">
        <v>4800</v>
      </c>
    </row>
    <row r="143" spans="1:9" ht="15" customHeight="1" x14ac:dyDescent="0.25">
      <c r="A143" s="53">
        <v>3222</v>
      </c>
      <c r="B143" s="51"/>
      <c r="C143" s="52"/>
      <c r="D143" s="54" t="s">
        <v>80</v>
      </c>
      <c r="E143" s="152">
        <v>3265.08</v>
      </c>
      <c r="F143" s="140">
        <v>3320</v>
      </c>
      <c r="G143" s="169">
        <v>4000</v>
      </c>
      <c r="H143" s="140"/>
      <c r="I143" s="166"/>
    </row>
    <row r="144" spans="1:9" ht="15" customHeight="1" x14ac:dyDescent="0.25">
      <c r="A144" s="219" t="s">
        <v>65</v>
      </c>
      <c r="B144" s="220"/>
      <c r="C144" s="221"/>
      <c r="D144" s="125" t="s">
        <v>73</v>
      </c>
      <c r="E144" s="152"/>
      <c r="F144" s="140"/>
      <c r="G144" s="169"/>
      <c r="H144" s="140"/>
      <c r="I144" s="166"/>
    </row>
    <row r="145" spans="1:9" ht="15" customHeight="1" x14ac:dyDescent="0.25">
      <c r="A145" s="129">
        <v>32</v>
      </c>
      <c r="B145" s="133"/>
      <c r="C145" s="134"/>
      <c r="D145" s="131" t="s">
        <v>41</v>
      </c>
      <c r="E145" s="153">
        <f>E146</f>
        <v>322.29000000000002</v>
      </c>
      <c r="F145" s="153">
        <f>F146</f>
        <v>0</v>
      </c>
      <c r="G145" s="171">
        <f>G146</f>
        <v>500</v>
      </c>
      <c r="H145" s="153">
        <f t="shared" ref="H145:I145" si="2">H146</f>
        <v>700</v>
      </c>
      <c r="I145" s="153">
        <f t="shared" si="2"/>
        <v>900</v>
      </c>
    </row>
    <row r="146" spans="1:9" ht="15" customHeight="1" x14ac:dyDescent="0.25">
      <c r="A146" s="126">
        <v>3222</v>
      </c>
      <c r="B146" s="133"/>
      <c r="C146" s="134"/>
      <c r="D146" s="128" t="s">
        <v>80</v>
      </c>
      <c r="E146" s="152">
        <v>322.29000000000002</v>
      </c>
      <c r="F146" s="140">
        <v>0</v>
      </c>
      <c r="G146" s="169">
        <v>500</v>
      </c>
      <c r="H146" s="140">
        <v>700</v>
      </c>
      <c r="I146" s="166">
        <v>900</v>
      </c>
    </row>
    <row r="147" spans="1:9" ht="15" customHeight="1" x14ac:dyDescent="0.25">
      <c r="A147" s="219" t="s">
        <v>156</v>
      </c>
      <c r="B147" s="220"/>
      <c r="C147" s="221"/>
      <c r="D147" s="125" t="s">
        <v>20</v>
      </c>
      <c r="E147" s="152"/>
      <c r="F147" s="140"/>
      <c r="G147" s="169"/>
      <c r="H147" s="140"/>
      <c r="I147" s="166"/>
    </row>
    <row r="148" spans="1:9" ht="15" customHeight="1" x14ac:dyDescent="0.25">
      <c r="A148" s="129">
        <v>32</v>
      </c>
      <c r="B148" s="133"/>
      <c r="C148" s="134"/>
      <c r="D148" s="131" t="s">
        <v>41</v>
      </c>
      <c r="E148" s="153">
        <f>E149</f>
        <v>227.93</v>
      </c>
      <c r="F148" s="140"/>
      <c r="G148" s="169"/>
      <c r="H148" s="140"/>
      <c r="I148" s="166"/>
    </row>
    <row r="149" spans="1:9" ht="15" customHeight="1" x14ac:dyDescent="0.25">
      <c r="A149" s="126">
        <v>3222</v>
      </c>
      <c r="B149" s="133"/>
      <c r="C149" s="134"/>
      <c r="D149" s="128" t="s">
        <v>80</v>
      </c>
      <c r="E149" s="152">
        <v>227.93</v>
      </c>
      <c r="F149" s="140"/>
      <c r="G149" s="169"/>
      <c r="H149" s="140"/>
      <c r="I149" s="166"/>
    </row>
    <row r="150" spans="1:9" ht="15" customHeight="1" x14ac:dyDescent="0.25">
      <c r="A150" s="207" t="s">
        <v>139</v>
      </c>
      <c r="B150" s="208"/>
      <c r="C150" s="209"/>
      <c r="D150" s="111" t="s">
        <v>157</v>
      </c>
      <c r="E150" s="153">
        <f>SUM(E153)</f>
        <v>0</v>
      </c>
      <c r="F150" s="153">
        <f>SUM(F153)</f>
        <v>62000</v>
      </c>
      <c r="G150" s="171">
        <f>SUM(G153)</f>
        <v>80000</v>
      </c>
      <c r="H150" s="153">
        <f>H152</f>
        <v>80000</v>
      </c>
      <c r="I150" s="153">
        <f>I152</f>
        <v>80000</v>
      </c>
    </row>
    <row r="151" spans="1:9" ht="15" customHeight="1" x14ac:dyDescent="0.25">
      <c r="A151" s="219" t="s">
        <v>65</v>
      </c>
      <c r="B151" s="220"/>
      <c r="C151" s="221"/>
      <c r="D151" s="141" t="s">
        <v>73</v>
      </c>
      <c r="E151" s="122"/>
      <c r="F151" s="140"/>
      <c r="G151" s="169"/>
      <c r="H151" s="140"/>
      <c r="I151" s="166"/>
    </row>
    <row r="152" spans="1:9" ht="15" customHeight="1" x14ac:dyDescent="0.25">
      <c r="A152" s="110">
        <v>32</v>
      </c>
      <c r="B152" s="108"/>
      <c r="C152" s="109"/>
      <c r="D152" s="111" t="s">
        <v>41</v>
      </c>
      <c r="E152" s="153">
        <f>E153</f>
        <v>0</v>
      </c>
      <c r="F152" s="153">
        <f>F153</f>
        <v>62000</v>
      </c>
      <c r="G152" s="171">
        <f>G153</f>
        <v>80000</v>
      </c>
      <c r="H152" s="139">
        <v>80000</v>
      </c>
      <c r="I152" s="167">
        <v>80000</v>
      </c>
    </row>
    <row r="153" spans="1:9" ht="15" customHeight="1" x14ac:dyDescent="0.25">
      <c r="A153" s="107">
        <v>3299</v>
      </c>
      <c r="B153" s="112"/>
      <c r="C153" s="113"/>
      <c r="D153" s="109" t="s">
        <v>69</v>
      </c>
      <c r="E153" s="152">
        <v>0</v>
      </c>
      <c r="F153" s="140">
        <v>62000</v>
      </c>
      <c r="G153" s="140">
        <v>80000</v>
      </c>
      <c r="H153" s="140"/>
      <c r="I153" s="166"/>
    </row>
    <row r="154" spans="1:9" ht="15" customHeight="1" x14ac:dyDescent="0.25">
      <c r="A154" s="207" t="s">
        <v>140</v>
      </c>
      <c r="B154" s="208"/>
      <c r="C154" s="209"/>
      <c r="D154" s="111" t="s">
        <v>102</v>
      </c>
      <c r="E154" s="153">
        <f>SUM(E157)</f>
        <v>6155.88</v>
      </c>
      <c r="F154" s="139">
        <f>SUM(F156)</f>
        <v>0</v>
      </c>
      <c r="G154" s="139"/>
      <c r="H154" s="140"/>
      <c r="I154" s="166"/>
    </row>
    <row r="155" spans="1:9" ht="15" customHeight="1" x14ac:dyDescent="0.25">
      <c r="A155" s="219" t="s">
        <v>95</v>
      </c>
      <c r="B155" s="220"/>
      <c r="C155" s="221"/>
      <c r="D155" s="87" t="s">
        <v>96</v>
      </c>
      <c r="E155" s="152"/>
      <c r="F155" s="140"/>
      <c r="G155" s="140"/>
      <c r="H155" s="140"/>
      <c r="I155" s="166"/>
    </row>
    <row r="156" spans="1:9" ht="15" customHeight="1" x14ac:dyDescent="0.25">
      <c r="A156" s="75">
        <v>32</v>
      </c>
      <c r="B156" s="79"/>
      <c r="C156" s="80"/>
      <c r="D156" s="77" t="s">
        <v>41</v>
      </c>
      <c r="E156" s="154">
        <f>E157</f>
        <v>6155.88</v>
      </c>
      <c r="F156" s="139">
        <f>F157</f>
        <v>0</v>
      </c>
      <c r="G156" s="140"/>
      <c r="H156" s="140"/>
      <c r="I156" s="166"/>
    </row>
    <row r="157" spans="1:9" ht="15" customHeight="1" x14ac:dyDescent="0.25">
      <c r="A157" s="53">
        <v>3299</v>
      </c>
      <c r="B157" s="51"/>
      <c r="C157" s="52"/>
      <c r="D157" s="54" t="s">
        <v>69</v>
      </c>
      <c r="E157" s="152">
        <v>6155.88</v>
      </c>
      <c r="F157" s="140">
        <v>0</v>
      </c>
      <c r="G157" s="140"/>
      <c r="H157" s="140"/>
      <c r="I157" s="166"/>
    </row>
    <row r="158" spans="1:9" ht="15" customHeight="1" x14ac:dyDescent="0.25">
      <c r="A158" s="207" t="s">
        <v>141</v>
      </c>
      <c r="B158" s="208"/>
      <c r="C158" s="209"/>
      <c r="D158" s="70" t="s">
        <v>117</v>
      </c>
      <c r="E158" s="153">
        <f>SUM(E161)</f>
        <v>3688.54</v>
      </c>
      <c r="F158" s="153">
        <f>SUM(F161)</f>
        <v>7968</v>
      </c>
      <c r="G158" s="156">
        <f>SUM(G160)</f>
        <v>0</v>
      </c>
      <c r="H158" s="140"/>
      <c r="I158" s="166"/>
    </row>
    <row r="159" spans="1:9" ht="15" customHeight="1" x14ac:dyDescent="0.25">
      <c r="A159" s="219" t="s">
        <v>95</v>
      </c>
      <c r="B159" s="220"/>
      <c r="C159" s="221"/>
      <c r="D159" s="87" t="s">
        <v>96</v>
      </c>
      <c r="E159" s="152"/>
      <c r="F159" s="140"/>
      <c r="G159" s="140"/>
      <c r="H159" s="140"/>
      <c r="I159" s="166"/>
    </row>
    <row r="160" spans="1:9" ht="15" customHeight="1" x14ac:dyDescent="0.25">
      <c r="A160" s="88">
        <v>32</v>
      </c>
      <c r="B160" s="89"/>
      <c r="C160" s="90"/>
      <c r="D160" s="91" t="s">
        <v>41</v>
      </c>
      <c r="E160" s="154">
        <f>E161</f>
        <v>3688.54</v>
      </c>
      <c r="F160" s="154">
        <f>F161</f>
        <v>7968</v>
      </c>
      <c r="G160" s="154">
        <f>G161</f>
        <v>0</v>
      </c>
      <c r="H160" s="140"/>
      <c r="I160" s="166"/>
    </row>
    <row r="161" spans="1:9" ht="15" customHeight="1" x14ac:dyDescent="0.25">
      <c r="A161" s="68">
        <v>3299</v>
      </c>
      <c r="B161" s="66"/>
      <c r="C161" s="67"/>
      <c r="D161" s="69" t="s">
        <v>69</v>
      </c>
      <c r="E161" s="152">
        <v>3688.54</v>
      </c>
      <c r="F161" s="140">
        <v>7968</v>
      </c>
      <c r="G161" s="140">
        <v>0</v>
      </c>
      <c r="H161" s="140"/>
      <c r="I161" s="166"/>
    </row>
    <row r="162" spans="1:9" ht="15" customHeight="1" x14ac:dyDescent="0.25">
      <c r="A162" s="81" t="s">
        <v>118</v>
      </c>
      <c r="B162" s="82"/>
      <c r="C162" s="83"/>
      <c r="D162" s="70" t="s">
        <v>119</v>
      </c>
      <c r="E162" s="139">
        <f>SUM(E165)</f>
        <v>7788.97</v>
      </c>
      <c r="F162" s="139">
        <f>SUM(F164)</f>
        <v>21248</v>
      </c>
      <c r="G162" s="106">
        <f>SUM(G164)</f>
        <v>13000</v>
      </c>
      <c r="H162" s="156">
        <f t="shared" ref="H162:I162" si="3">SUM(H164)</f>
        <v>15000</v>
      </c>
      <c r="I162" s="156">
        <f t="shared" si="3"/>
        <v>15000</v>
      </c>
    </row>
    <row r="163" spans="1:9" ht="15" customHeight="1" x14ac:dyDescent="0.25">
      <c r="A163" s="219" t="s">
        <v>95</v>
      </c>
      <c r="B163" s="220"/>
      <c r="C163" s="221"/>
      <c r="D163" s="87" t="s">
        <v>96</v>
      </c>
      <c r="E163" s="151"/>
      <c r="F163" s="140"/>
      <c r="G163" s="140"/>
      <c r="H163" s="140"/>
      <c r="I163" s="166"/>
    </row>
    <row r="164" spans="1:9" ht="15" customHeight="1" x14ac:dyDescent="0.25">
      <c r="A164" s="231">
        <v>32</v>
      </c>
      <c r="B164" s="232"/>
      <c r="C164" s="233"/>
      <c r="D164" s="77" t="s">
        <v>41</v>
      </c>
      <c r="E164" s="151"/>
      <c r="F164" s="139">
        <f>SUM(F165:F170)</f>
        <v>21248</v>
      </c>
      <c r="G164" s="159">
        <f>SUM(G165:G170)</f>
        <v>13000</v>
      </c>
      <c r="H164" s="139">
        <v>15000</v>
      </c>
      <c r="I164" s="167">
        <v>15000</v>
      </c>
    </row>
    <row r="165" spans="1:9" ht="15" customHeight="1" x14ac:dyDescent="0.25">
      <c r="A165" s="237">
        <v>3211</v>
      </c>
      <c r="B165" s="238"/>
      <c r="C165" s="239"/>
      <c r="D165" s="69" t="s">
        <v>76</v>
      </c>
      <c r="E165" s="140">
        <v>7788.97</v>
      </c>
      <c r="F165" s="140">
        <v>16600</v>
      </c>
      <c r="G165" s="140">
        <v>4000</v>
      </c>
      <c r="H165" s="140"/>
      <c r="I165" s="166"/>
    </row>
    <row r="166" spans="1:9" ht="15" customHeight="1" x14ac:dyDescent="0.25">
      <c r="A166" s="237">
        <v>3213</v>
      </c>
      <c r="B166" s="238"/>
      <c r="C166" s="239"/>
      <c r="D166" s="144" t="s">
        <v>159</v>
      </c>
      <c r="E166" s="114"/>
      <c r="F166" s="140"/>
      <c r="G166" s="140">
        <v>5000</v>
      </c>
      <c r="H166" s="140"/>
      <c r="I166" s="166"/>
    </row>
    <row r="167" spans="1:9" ht="15" customHeight="1" x14ac:dyDescent="0.25">
      <c r="A167" s="237">
        <v>3221</v>
      </c>
      <c r="B167" s="238"/>
      <c r="C167" s="239"/>
      <c r="D167" s="69" t="s">
        <v>78</v>
      </c>
      <c r="E167" s="114">
        <v>0</v>
      </c>
      <c r="F167" s="140">
        <v>664</v>
      </c>
      <c r="G167" s="140">
        <v>500</v>
      </c>
      <c r="H167" s="140"/>
      <c r="I167" s="166"/>
    </row>
    <row r="168" spans="1:9" ht="15" customHeight="1" x14ac:dyDescent="0.25">
      <c r="A168" s="234">
        <v>3239</v>
      </c>
      <c r="B168" s="235"/>
      <c r="C168" s="236"/>
      <c r="D168" s="69" t="s">
        <v>89</v>
      </c>
      <c r="E168" s="114">
        <v>0</v>
      </c>
      <c r="F168" s="140">
        <v>664</v>
      </c>
      <c r="G168" s="140">
        <v>1000</v>
      </c>
      <c r="H168" s="140"/>
      <c r="I168" s="166"/>
    </row>
    <row r="169" spans="1:9" ht="15" customHeight="1" x14ac:dyDescent="0.25">
      <c r="A169" s="234">
        <v>3293</v>
      </c>
      <c r="B169" s="235"/>
      <c r="C169" s="236"/>
      <c r="D169" s="69" t="s">
        <v>91</v>
      </c>
      <c r="E169" s="114">
        <v>0</v>
      </c>
      <c r="F169" s="140">
        <v>1992</v>
      </c>
      <c r="G169" s="140">
        <v>1000</v>
      </c>
      <c r="H169" s="140"/>
      <c r="I169" s="166"/>
    </row>
    <row r="170" spans="1:9" ht="15" customHeight="1" x14ac:dyDescent="0.25">
      <c r="A170" s="234">
        <v>3299</v>
      </c>
      <c r="B170" s="235"/>
      <c r="C170" s="236"/>
      <c r="D170" s="69" t="s">
        <v>69</v>
      </c>
      <c r="E170" s="114">
        <v>0</v>
      </c>
      <c r="F170" s="140">
        <v>1328</v>
      </c>
      <c r="G170" s="140">
        <v>1500</v>
      </c>
      <c r="H170" s="140"/>
      <c r="I170" s="166"/>
    </row>
    <row r="171" spans="1:9" ht="15" customHeight="1" x14ac:dyDescent="0.25">
      <c r="A171" s="234"/>
      <c r="B171" s="235"/>
      <c r="C171" s="236"/>
      <c r="D171" s="70" t="s">
        <v>116</v>
      </c>
      <c r="E171" s="151"/>
      <c r="F171" s="140"/>
      <c r="G171" s="156">
        <f>SUM(G174:G174)</f>
        <v>0</v>
      </c>
      <c r="H171" s="140"/>
      <c r="I171" s="166"/>
    </row>
    <row r="172" spans="1:9" ht="15" customHeight="1" x14ac:dyDescent="0.25">
      <c r="A172" s="219" t="s">
        <v>95</v>
      </c>
      <c r="B172" s="220"/>
      <c r="C172" s="221"/>
      <c r="D172" s="87" t="s">
        <v>96</v>
      </c>
      <c r="E172" s="151"/>
      <c r="F172" s="140"/>
      <c r="G172" s="122"/>
      <c r="H172" s="140"/>
      <c r="I172" s="166"/>
    </row>
    <row r="173" spans="1:9" ht="15" customHeight="1" x14ac:dyDescent="0.25">
      <c r="A173" s="231">
        <v>32</v>
      </c>
      <c r="B173" s="232"/>
      <c r="C173" s="233"/>
      <c r="D173" s="99" t="s">
        <v>41</v>
      </c>
      <c r="E173" s="151"/>
      <c r="F173" s="140"/>
      <c r="G173" s="157">
        <v>0</v>
      </c>
      <c r="H173" s="140"/>
      <c r="I173" s="166"/>
    </row>
    <row r="174" spans="1:9" ht="15" customHeight="1" x14ac:dyDescent="0.25">
      <c r="A174" s="234">
        <v>3211</v>
      </c>
      <c r="B174" s="235"/>
      <c r="C174" s="236"/>
      <c r="D174" s="69" t="s">
        <v>76</v>
      </c>
      <c r="E174" s="151"/>
      <c r="F174" s="140"/>
      <c r="G174" s="140">
        <v>0</v>
      </c>
      <c r="H174" s="140"/>
      <c r="I174" s="166"/>
    </row>
    <row r="175" spans="1:9" x14ac:dyDescent="0.25">
      <c r="A175" s="216" t="s">
        <v>46</v>
      </c>
      <c r="B175" s="217"/>
      <c r="C175" s="218"/>
      <c r="D175" s="49" t="s">
        <v>47</v>
      </c>
      <c r="E175" s="151"/>
      <c r="F175" s="140"/>
      <c r="G175" s="140"/>
      <c r="H175" s="140"/>
      <c r="I175" s="140"/>
    </row>
    <row r="176" spans="1:9" x14ac:dyDescent="0.25">
      <c r="A176" s="216" t="s">
        <v>115</v>
      </c>
      <c r="B176" s="217"/>
      <c r="C176" s="218"/>
      <c r="D176" s="49" t="s">
        <v>103</v>
      </c>
      <c r="E176" s="139">
        <f>E177</f>
        <v>49879.42</v>
      </c>
      <c r="F176" s="139">
        <f>F177</f>
        <v>70503</v>
      </c>
      <c r="G176" s="139">
        <f>G177</f>
        <v>28000</v>
      </c>
      <c r="H176" s="139">
        <f>H177</f>
        <v>25664</v>
      </c>
      <c r="I176" s="139">
        <f>I177</f>
        <v>25000</v>
      </c>
    </row>
    <row r="177" spans="1:9" ht="25.5" x14ac:dyDescent="0.25">
      <c r="A177" s="213">
        <v>4</v>
      </c>
      <c r="B177" s="214"/>
      <c r="C177" s="215"/>
      <c r="D177" s="54" t="s">
        <v>25</v>
      </c>
      <c r="E177" s="152">
        <f>E178+E182+E188+E193</f>
        <v>49879.42</v>
      </c>
      <c r="F177" s="152">
        <f>F178+F182+F188+F193</f>
        <v>70503</v>
      </c>
      <c r="G177" s="152">
        <f>G178+G182+G188+G193</f>
        <v>28000</v>
      </c>
      <c r="H177" s="152">
        <f>H179+H182+H188+H193</f>
        <v>25664</v>
      </c>
      <c r="I177" s="152">
        <f>I179+I182+I188+I193</f>
        <v>25000</v>
      </c>
    </row>
    <row r="178" spans="1:9" x14ac:dyDescent="0.25">
      <c r="A178" s="219" t="s">
        <v>65</v>
      </c>
      <c r="B178" s="220"/>
      <c r="C178" s="221"/>
      <c r="D178" s="87" t="s">
        <v>73</v>
      </c>
      <c r="E178" s="153">
        <f>SUM(E180:E181)</f>
        <v>21605.39</v>
      </c>
      <c r="F178" s="139">
        <f>SUM(F180:F181)</f>
        <v>21248</v>
      </c>
      <c r="G178" s="139">
        <f>SUM(G180:G181)</f>
        <v>21000</v>
      </c>
      <c r="H178" s="140"/>
      <c r="I178" s="166"/>
    </row>
    <row r="179" spans="1:9" ht="25.5" x14ac:dyDescent="0.25">
      <c r="A179" s="216">
        <v>42</v>
      </c>
      <c r="B179" s="217"/>
      <c r="C179" s="218"/>
      <c r="D179" s="77" t="s">
        <v>58</v>
      </c>
      <c r="E179" s="153">
        <f>E181</f>
        <v>21605.39</v>
      </c>
      <c r="F179" s="139">
        <f>200000/7.53</f>
        <v>26560.424966799466</v>
      </c>
      <c r="G179" s="139">
        <f>SUM(G180:G181)</f>
        <v>21000</v>
      </c>
      <c r="H179" s="139">
        <v>21000</v>
      </c>
      <c r="I179" s="167">
        <v>21000</v>
      </c>
    </row>
    <row r="180" spans="1:9" x14ac:dyDescent="0.25">
      <c r="A180" s="55">
        <v>4221</v>
      </c>
      <c r="B180" s="56"/>
      <c r="C180" s="57"/>
      <c r="D180" s="57" t="s">
        <v>105</v>
      </c>
      <c r="E180" s="152"/>
      <c r="F180" s="140"/>
      <c r="G180" s="140">
        <v>0</v>
      </c>
      <c r="H180" s="140"/>
      <c r="I180" s="166"/>
    </row>
    <row r="181" spans="1:9" x14ac:dyDescent="0.25">
      <c r="A181" s="55">
        <v>4241</v>
      </c>
      <c r="B181" s="56"/>
      <c r="C181" s="57"/>
      <c r="D181" s="57" t="s">
        <v>104</v>
      </c>
      <c r="E181" s="152">
        <v>21605.39</v>
      </c>
      <c r="F181" s="140">
        <v>21248</v>
      </c>
      <c r="G181" s="140">
        <v>21000</v>
      </c>
      <c r="H181" s="140"/>
      <c r="I181" s="166"/>
    </row>
    <row r="182" spans="1:9" ht="25.5" x14ac:dyDescent="0.25">
      <c r="A182" s="219" t="s">
        <v>74</v>
      </c>
      <c r="B182" s="220"/>
      <c r="C182" s="221"/>
      <c r="D182" s="87" t="s">
        <v>75</v>
      </c>
      <c r="E182" s="154">
        <f>SUM(E184:E186)</f>
        <v>3433.7700000000004</v>
      </c>
      <c r="F182" s="154">
        <f>SUM(F184:F186)</f>
        <v>664</v>
      </c>
      <c r="G182" s="139"/>
      <c r="H182" s="139">
        <v>664</v>
      </c>
      <c r="I182" s="139">
        <v>0</v>
      </c>
    </row>
    <row r="183" spans="1:9" ht="25.5" x14ac:dyDescent="0.25">
      <c r="A183" s="75">
        <v>42</v>
      </c>
      <c r="B183" s="76"/>
      <c r="C183" s="77"/>
      <c r="D183" s="77" t="s">
        <v>58</v>
      </c>
      <c r="E183" s="154">
        <f>SUM(E184:E186)</f>
        <v>3433.7700000000004</v>
      </c>
      <c r="F183" s="140">
        <v>0</v>
      </c>
      <c r="G183" s="139"/>
      <c r="H183" s="139">
        <v>664</v>
      </c>
      <c r="I183" s="167">
        <v>0</v>
      </c>
    </row>
    <row r="184" spans="1:9" x14ac:dyDescent="0.25">
      <c r="A184" s="126">
        <v>4221</v>
      </c>
      <c r="B184" s="130"/>
      <c r="C184" s="131"/>
      <c r="D184" s="128" t="s">
        <v>105</v>
      </c>
      <c r="E184" s="152">
        <v>1509.39</v>
      </c>
      <c r="F184" s="140">
        <v>0</v>
      </c>
      <c r="G184" s="139"/>
      <c r="H184" s="139"/>
      <c r="I184" s="166"/>
    </row>
    <row r="185" spans="1:9" x14ac:dyDescent="0.25">
      <c r="A185" s="126">
        <v>4223</v>
      </c>
      <c r="B185" s="130"/>
      <c r="C185" s="131"/>
      <c r="D185" s="128" t="s">
        <v>158</v>
      </c>
      <c r="E185" s="152">
        <v>1260.8699999999999</v>
      </c>
      <c r="F185" s="140">
        <v>0</v>
      </c>
      <c r="G185" s="139"/>
      <c r="H185" s="139"/>
      <c r="I185" s="166"/>
    </row>
    <row r="186" spans="1:9" x14ac:dyDescent="0.25">
      <c r="A186" s="55">
        <v>4241</v>
      </c>
      <c r="B186" s="56"/>
      <c r="C186" s="57"/>
      <c r="D186" s="57" t="s">
        <v>104</v>
      </c>
      <c r="E186" s="152">
        <v>663.51</v>
      </c>
      <c r="F186" s="140">
        <v>664</v>
      </c>
      <c r="G186" s="140"/>
      <c r="H186" s="140"/>
      <c r="I186" s="166"/>
    </row>
    <row r="187" spans="1:9" x14ac:dyDescent="0.25">
      <c r="A187" s="210"/>
      <c r="B187" s="211"/>
      <c r="C187" s="212"/>
      <c r="D187" s="83" t="s">
        <v>121</v>
      </c>
      <c r="E187" s="151"/>
      <c r="F187" s="139">
        <f>F189+F191</f>
        <v>47291</v>
      </c>
      <c r="G187" s="139">
        <f>G190</f>
        <v>0</v>
      </c>
      <c r="H187" s="140"/>
      <c r="I187" s="166"/>
    </row>
    <row r="188" spans="1:9" ht="14.45" customHeight="1" x14ac:dyDescent="0.25">
      <c r="A188" s="219" t="s">
        <v>95</v>
      </c>
      <c r="B188" s="220"/>
      <c r="C188" s="221"/>
      <c r="D188" s="87" t="s">
        <v>96</v>
      </c>
      <c r="E188" s="154">
        <v>0</v>
      </c>
      <c r="F188" s="139">
        <f>F190+F192</f>
        <v>47291</v>
      </c>
      <c r="G188" s="139">
        <f>G190</f>
        <v>0</v>
      </c>
      <c r="H188" s="140"/>
      <c r="I188" s="166"/>
    </row>
    <row r="189" spans="1:9" ht="25.5" x14ac:dyDescent="0.25">
      <c r="A189" s="55">
        <v>42</v>
      </c>
      <c r="B189" s="56"/>
      <c r="C189" s="57"/>
      <c r="D189" s="57" t="s">
        <v>58</v>
      </c>
      <c r="E189" s="153">
        <f>F189</f>
        <v>47211</v>
      </c>
      <c r="F189" s="153">
        <f>F190</f>
        <v>47211</v>
      </c>
      <c r="G189" s="140"/>
      <c r="H189" s="140"/>
      <c r="I189" s="166"/>
    </row>
    <row r="190" spans="1:9" x14ac:dyDescent="0.25">
      <c r="A190" s="55">
        <v>4221</v>
      </c>
      <c r="B190" s="56"/>
      <c r="C190" s="57"/>
      <c r="D190" s="57" t="s">
        <v>105</v>
      </c>
      <c r="E190" s="152">
        <v>0</v>
      </c>
      <c r="F190" s="140">
        <v>47211</v>
      </c>
      <c r="G190" s="140">
        <v>0</v>
      </c>
      <c r="H190" s="140"/>
      <c r="I190" s="166"/>
    </row>
    <row r="191" spans="1:9" x14ac:dyDescent="0.25">
      <c r="A191" s="126">
        <v>32</v>
      </c>
      <c r="B191" s="127"/>
      <c r="C191" s="128"/>
      <c r="D191" s="131" t="s">
        <v>41</v>
      </c>
      <c r="E191" s="152"/>
      <c r="F191" s="139">
        <v>80</v>
      </c>
      <c r="G191" s="140"/>
      <c r="H191" s="140"/>
      <c r="I191" s="166"/>
    </row>
    <row r="192" spans="1:9" x14ac:dyDescent="0.25">
      <c r="A192" s="126">
        <v>3211</v>
      </c>
      <c r="B192" s="127"/>
      <c r="C192" s="128"/>
      <c r="D192" s="128" t="s">
        <v>76</v>
      </c>
      <c r="E192" s="152"/>
      <c r="F192" s="140">
        <v>80</v>
      </c>
      <c r="G192" s="140"/>
      <c r="H192" s="140"/>
      <c r="I192" s="166"/>
    </row>
    <row r="193" spans="1:9" x14ac:dyDescent="0.25">
      <c r="A193" s="219" t="s">
        <v>112</v>
      </c>
      <c r="B193" s="220"/>
      <c r="C193" s="221"/>
      <c r="D193" s="125" t="s">
        <v>113</v>
      </c>
      <c r="E193" s="154">
        <f>E195</f>
        <v>24840.26</v>
      </c>
      <c r="F193" s="139">
        <f>F194</f>
        <v>1300</v>
      </c>
      <c r="G193" s="139">
        <f>G195</f>
        <v>7000</v>
      </c>
      <c r="H193" s="139">
        <f>H194</f>
        <v>4000</v>
      </c>
      <c r="I193" s="139">
        <f>I194</f>
        <v>4000</v>
      </c>
    </row>
    <row r="194" spans="1:9" ht="25.5" x14ac:dyDescent="0.25">
      <c r="A194" s="126">
        <v>42</v>
      </c>
      <c r="B194" s="127"/>
      <c r="C194" s="128"/>
      <c r="D194" s="128" t="s">
        <v>58</v>
      </c>
      <c r="E194" s="153">
        <f>E196</f>
        <v>0</v>
      </c>
      <c r="F194" s="153">
        <f>F195</f>
        <v>1300</v>
      </c>
      <c r="G194" s="153">
        <f>G195</f>
        <v>7000</v>
      </c>
      <c r="H194" s="139">
        <v>4000</v>
      </c>
      <c r="I194" s="167">
        <v>4000</v>
      </c>
    </row>
    <row r="195" spans="1:9" x14ac:dyDescent="0.25">
      <c r="A195" s="126">
        <v>4221</v>
      </c>
      <c r="B195" s="127"/>
      <c r="C195" s="128"/>
      <c r="D195" s="128" t="s">
        <v>105</v>
      </c>
      <c r="E195" s="152">
        <v>24840.26</v>
      </c>
      <c r="F195" s="140">
        <v>1300</v>
      </c>
      <c r="G195" s="140">
        <v>7000</v>
      </c>
      <c r="H195" s="140"/>
      <c r="I195" s="166"/>
    </row>
  </sheetData>
  <mergeCells count="81">
    <mergeCell ref="A193:C193"/>
    <mergeCell ref="A88:C88"/>
    <mergeCell ref="A188:C188"/>
    <mergeCell ref="A174:C174"/>
    <mergeCell ref="A172:C172"/>
    <mergeCell ref="A182:C182"/>
    <mergeCell ref="A187:C187"/>
    <mergeCell ref="A176:C176"/>
    <mergeCell ref="A178:C178"/>
    <mergeCell ref="A177:C177"/>
    <mergeCell ref="A173:C173"/>
    <mergeCell ref="A151:C151"/>
    <mergeCell ref="A150:C150"/>
    <mergeCell ref="A101:C101"/>
    <mergeCell ref="A144:C144"/>
    <mergeCell ref="A147:C147"/>
    <mergeCell ref="A179:C179"/>
    <mergeCell ref="A141:C141"/>
    <mergeCell ref="A154:C154"/>
    <mergeCell ref="A158:C158"/>
    <mergeCell ref="A159:C159"/>
    <mergeCell ref="A163:C163"/>
    <mergeCell ref="A165:C165"/>
    <mergeCell ref="A167:C167"/>
    <mergeCell ref="A169:C169"/>
    <mergeCell ref="A170:C170"/>
    <mergeCell ref="A175:C175"/>
    <mergeCell ref="A166:C166"/>
    <mergeCell ref="A31:C31"/>
    <mergeCell ref="A37:C37"/>
    <mergeCell ref="A63:C63"/>
    <mergeCell ref="A171:C171"/>
    <mergeCell ref="A116:C116"/>
    <mergeCell ref="A67:C67"/>
    <mergeCell ref="A81:C81"/>
    <mergeCell ref="A108:C108"/>
    <mergeCell ref="A109:C109"/>
    <mergeCell ref="A140:C140"/>
    <mergeCell ref="A117:C117"/>
    <mergeCell ref="A155:C155"/>
    <mergeCell ref="A75:C75"/>
    <mergeCell ref="A164:C164"/>
    <mergeCell ref="A33:C33"/>
    <mergeCell ref="A168:C168"/>
    <mergeCell ref="A20:C20"/>
    <mergeCell ref="A1:I1"/>
    <mergeCell ref="A3:I3"/>
    <mergeCell ref="A5:C5"/>
    <mergeCell ref="A6:C6"/>
    <mergeCell ref="A8:C8"/>
    <mergeCell ref="A7:C7"/>
    <mergeCell ref="A9:C9"/>
    <mergeCell ref="A10:C10"/>
    <mergeCell ref="A11:C11"/>
    <mergeCell ref="A32:C32"/>
    <mergeCell ref="A28:C28"/>
    <mergeCell ref="A29:C29"/>
    <mergeCell ref="A12:C12"/>
    <mergeCell ref="A13:C13"/>
    <mergeCell ref="A14:C14"/>
    <mergeCell ref="A15:C15"/>
    <mergeCell ref="A21:C21"/>
    <mergeCell ref="A24:C24"/>
    <mergeCell ref="A25:C25"/>
    <mergeCell ref="A26:C26"/>
    <mergeCell ref="A27:C27"/>
    <mergeCell ref="A16:C16"/>
    <mergeCell ref="A17:C17"/>
    <mergeCell ref="A18:C18"/>
    <mergeCell ref="A19:C19"/>
    <mergeCell ref="A124:C124"/>
    <mergeCell ref="A125:C125"/>
    <mergeCell ref="A131:C131"/>
    <mergeCell ref="A132:C132"/>
    <mergeCell ref="A34:C34"/>
    <mergeCell ref="A35:C35"/>
    <mergeCell ref="A36:C36"/>
    <mergeCell ref="A38:C38"/>
    <mergeCell ref="A100:C100"/>
    <mergeCell ref="A92:C92"/>
    <mergeCell ref="A93:C93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XFD1048576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6</vt:i4>
      </vt:variant>
      <vt:variant>
        <vt:lpstr>Imenovani rasponi</vt:lpstr>
      </vt:variant>
      <vt:variant>
        <vt:i4>3</vt:i4>
      </vt:variant>
    </vt:vector>
  </HeadingPairs>
  <TitlesOfParts>
    <vt:vector size="9" baseType="lpstr">
      <vt:lpstr>SAŽETAK</vt:lpstr>
      <vt:lpstr> Račun prihoda i rashoda</vt:lpstr>
      <vt:lpstr>Rashodi prema funkcijskoj kl</vt:lpstr>
      <vt:lpstr>Račun financiranja</vt:lpstr>
      <vt:lpstr>POSEBNI DIO</vt:lpstr>
      <vt:lpstr>List2</vt:lpstr>
      <vt:lpstr>' Račun prihoda i rashoda'!Podrucje_ispisa</vt:lpstr>
      <vt:lpstr>'POSEBNI DIO'!Podrucje_ispisa</vt:lpstr>
      <vt:lpstr>SAŽETAK!Podrucje_ispisa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Korisnik</cp:lastModifiedBy>
  <cp:lastPrinted>2023-10-27T09:25:28Z</cp:lastPrinted>
  <dcterms:created xsi:type="dcterms:W3CDTF">2022-08-12T12:51:27Z</dcterms:created>
  <dcterms:modified xsi:type="dcterms:W3CDTF">2024-03-22T11:36:32Z</dcterms:modified>
</cp:coreProperties>
</file>